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стр-ра'!$E$5:$H$155</definedName>
    <definedName name="_xlnm._FilterDatabase" localSheetId="2" hidden="1">'разделы-подразделы'!$E$5:$G$149</definedName>
  </definedNames>
  <calcPr fullCalcOnLoad="1"/>
</workbook>
</file>

<file path=xl/sharedStrings.xml><?xml version="1.0" encoding="utf-8"?>
<sst xmlns="http://schemas.openxmlformats.org/spreadsheetml/2006/main" count="845" uniqueCount="233">
  <si>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</si>
  <si>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</si>
  <si>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</si>
  <si>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</si>
  <si>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</si>
  <si>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</si>
  <si>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</si>
  <si>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</si>
  <si>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</si>
  <si>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</si>
  <si>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</si>
  <si>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</si>
  <si>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</si>
  <si>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</si>
  <si>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</si>
  <si>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</si>
  <si>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</si>
  <si>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</si>
  <si>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</si>
  <si>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</si>
  <si>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</si>
  <si>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</si>
  <si>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</si>
  <si>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</si>
  <si>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</si>
  <si>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</si>
  <si>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</si>
  <si>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</si>
  <si>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</si>
  <si>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</si>
  <si>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</si>
  <si>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</si>
  <si>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</si>
  <si>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</si>
  <si>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</si>
  <si>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</si>
  <si>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</si>
  <si>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</si>
  <si>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</si>
  <si>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</si>
  <si>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</si>
  <si>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</si>
  <si>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</si>
  <si>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</si>
  <si>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</si>
  <si>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</si>
  <si>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</si>
  <si>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</si>
  <si>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</si>
  <si>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</si>
  <si>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</si>
  <si>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</si>
  <si>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</si>
  <si>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</si>
  <si>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</si>
  <si>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</si>
  <si>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</si>
  <si>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</si>
  <si>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</si>
  <si>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</si>
  <si>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</si>
  <si>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</si>
  <si>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</si>
  <si>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</si>
  <si>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</si>
  <si>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</si>
  <si>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</si>
  <si>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</si>
  <si>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</si>
  <si>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</si>
  <si>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</si>
  <si>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</si>
  <si>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</si>
  <si>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</si>
  <si>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</si>
  <si>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</si>
  <si>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</si>
  <si>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</si>
  <si>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</si>
  <si>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0920000073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</si>
  <si>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</si>
  <si>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</si>
  <si>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</si>
  <si>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</si>
  <si>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</si>
  <si>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</si>
  <si>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</si>
  <si>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</si>
  <si>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</si>
  <si>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</si>
  <si>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</si>
  <si>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</si>
  <si>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</si>
  <si>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</si>
  <si>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</si>
  <si>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</si>
  <si>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</si>
  <si>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</si>
  <si>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</si>
  <si>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</si>
  <si>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</si>
  <si>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</si>
  <si>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</si>
  <si>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</si>
  <si>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</si>
  <si>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</si>
  <si>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</si>
  <si>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</si>
  <si>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</si>
  <si>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</si>
  <si>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</si>
  <si>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</si>
  <si>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</si>
  <si>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</si>
  <si>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</si>
  <si>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</si>
  <si>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</si>
  <si>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</si>
  <si>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</si>
  <si>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</si>
  <si>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</si>
  <si>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</si>
  <si>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</si>
  <si>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</si>
  <si>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</si>
  <si>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</si>
  <si>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</si>
  <si>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</si>
  <si>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</si>
  <si>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</si>
  <si>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</si>
  <si>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</si>
  <si>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</si>
  <si>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</si>
  <si>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</si>
  <si>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</si>
  <si>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</si>
  <si>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</si>
  <si>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</si>
  <si>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0500000540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</si>
  <si>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</si>
  <si>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</si>
  <si>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</si>
  <si>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</si>
  <si>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</si>
  <si>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</si>
  <si>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</si>
  <si>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</si>
  <si>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</si>
  <si>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</si>
  <si>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</si>
  <si>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</si>
  <si>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</si>
  <si>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</si>
  <si>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</si>
  <si>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</si>
  <si>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</si>
  <si>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</si>
  <si>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</si>
  <si>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</si>
  <si>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</si>
  <si>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</si>
  <si>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</si>
  <si>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</si>
  <si>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</si>
  <si>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</si>
  <si>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</si>
  <si>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</si>
  <si>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</si>
  <si>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</si>
  <si>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</si>
  <si>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</si>
  <si>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</si>
  <si>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</si>
  <si>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</si>
  <si>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</si>
  <si>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</si>
  <si>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</si>
  <si>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</si>
  <si>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</si>
  <si>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</si>
  <si>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</si>
  <si>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</si>
  <si>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</si>
  <si>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</si>
  <si>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</si>
  <si>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размещение, содержание, включая ремонт элементов благоустройства на внутриквартальных территориях муниципального образования</t>
  </si>
  <si>
    <t>9950000164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</si>
  <si>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</si>
  <si>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</si>
  <si>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</si>
  <si>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</si>
  <si>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</si>
  <si>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</si>
  <si>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</si>
  <si>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</si>
  <si>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</si>
  <si>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</si>
  <si>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</si>
  <si>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</si>
  <si>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</si>
  <si>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</si>
  <si>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</si>
  <si>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</si>
  <si>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</si>
  <si>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</si>
  <si>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</si>
  <si>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</si>
  <si>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</si>
  <si>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</si>
  <si>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</si>
  <si>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</si>
  <si>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</si>
  <si>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</si>
  <si>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</si>
  <si>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</si>
  <si>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</si>
  <si>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</si>
  <si>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</si>
  <si>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</si>
  <si>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</si>
  <si>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</si>
  <si>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</si>
  <si>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</si>
  <si>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</si>
  <si>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</si>
  <si>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</si>
  <si>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</si>
  <si>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</si>
  <si>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Приложение  № 1 к Решению МС МО г.Петергоф от 16.12.2022 года № 56</t>
  </si>
  <si>
    <t>Приложение № 2 к  решению МС МО г.Петергоф от 16.12.2022 г. № 56</t>
  </si>
  <si>
    <t>Приложение № 3 к  решению МС МО г.Петергоф от 16.12.2022 г. № 56</t>
  </si>
  <si>
    <t>Приложение № 4 к Решению МС МО город Петергоф от 16.12.2022 г. № 56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</si>
</sst>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10" fillId="33" borderId="12" xfId="0" applyFont="1" applyFill="1" applyBorder="1" applyAlignment="1">
      <alignment horizontal="right" vertical="center" wrapText="1" shrinkToFit="1"/>
    </xf>
    <xf numFmtId="0" fontId="3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justify"/>
    </xf>
    <xf numFmtId="0" fontId="3" fillId="33" borderId="19" xfId="0" applyFont="1" applyFill="1" applyBorder="1" applyAlignment="1">
      <alignment horizontal="center" vertical="justify"/>
    </xf>
    <xf numFmtId="0" fontId="3" fillId="33" borderId="20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8" xfId="0" applyFont="1" applyFill="1" applyBorder="1" applyAlignment="1">
      <alignment vertical="top" wrapText="1"/>
    </xf>
    <xf numFmtId="0" fontId="62" fillId="33" borderId="19" xfId="0" applyFont="1" applyFill="1" applyBorder="1" applyAlignment="1">
      <alignment vertical="top" wrapText="1"/>
    </xf>
    <xf numFmtId="0" fontId="62" fillId="33" borderId="2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61" fillId="33" borderId="19" xfId="0" applyFont="1" applyFill="1" applyBorder="1" applyAlignment="1">
      <alignment vertical="top" wrapText="1"/>
    </xf>
    <xf numFmtId="0" fontId="61" fillId="33" borderId="2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vertical="top" wrapText="1"/>
    </xf>
    <xf numFmtId="0" fontId="15" fillId="33" borderId="20" xfId="0" applyFont="1" applyFill="1" applyBorder="1" applyAlignment="1">
      <alignment vertical="top" wrapText="1"/>
    </xf>
    <xf numFmtId="0" fontId="14" fillId="33" borderId="18" xfId="0" applyFont="1" applyFill="1" applyBorder="1" applyAlignment="1">
      <alignment vertical="top" wrapText="1"/>
    </xf>
    <xf numFmtId="0" fontId="14" fillId="33" borderId="19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 wrapText="1"/>
    </xf>
    <xf numFmtId="0" fontId="61" fillId="33" borderId="18" xfId="0" applyFont="1" applyFill="1" applyBorder="1" applyAlignment="1">
      <alignment vertical="top" wrapText="1"/>
    </xf>
    <xf numFmtId="0" fontId="65" fillId="33" borderId="19" xfId="0" applyFont="1" applyFill="1" applyBorder="1" applyAlignment="1">
      <alignment vertical="top" wrapText="1"/>
    </xf>
    <xf numFmtId="0" fontId="65" fillId="33" borderId="20" xfId="0" applyFont="1" applyFill="1" applyBorder="1" applyAlignment="1">
      <alignment vertical="top" wrapText="1"/>
    </xf>
    <xf numFmtId="0" fontId="17" fillId="33" borderId="18" xfId="0" applyFont="1" applyFill="1" applyBorder="1" applyAlignment="1">
      <alignment vertical="top" wrapText="1"/>
    </xf>
    <xf numFmtId="0" fontId="17" fillId="33" borderId="19" xfId="0" applyFont="1" applyFill="1" applyBorder="1" applyAlignment="1">
      <alignment vertical="top" wrapText="1"/>
    </xf>
    <xf numFmtId="0" fontId="17" fillId="33" borderId="20" xfId="0" applyFont="1" applyFill="1" applyBorder="1" applyAlignment="1">
      <alignment vertical="top" wrapText="1"/>
    </xf>
    <xf numFmtId="0" fontId="16" fillId="33" borderId="18" xfId="0" applyFont="1" applyFill="1" applyBorder="1" applyAlignment="1">
      <alignment vertical="top" wrapText="1"/>
    </xf>
    <xf numFmtId="0" fontId="16" fillId="33" borderId="19" xfId="0" applyFont="1" applyFill="1" applyBorder="1" applyAlignment="1">
      <alignment vertical="top" wrapText="1"/>
    </xf>
    <xf numFmtId="0" fontId="16" fillId="33" borderId="2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5" fillId="33" borderId="18" xfId="0" applyFont="1" applyFill="1" applyBorder="1" applyAlignment="1">
      <alignment vertical="top" wrapText="1" shrinkToFit="1"/>
    </xf>
    <xf numFmtId="0" fontId="15" fillId="33" borderId="19" xfId="0" applyFont="1" applyFill="1" applyBorder="1" applyAlignment="1">
      <alignment vertical="top" wrapText="1" shrinkToFit="1"/>
    </xf>
    <xf numFmtId="0" fontId="15" fillId="33" borderId="20" xfId="0" applyFont="1" applyFill="1" applyBorder="1" applyAlignment="1">
      <alignment vertical="top" wrapText="1" shrinkToFit="1"/>
    </xf>
    <xf numFmtId="0" fontId="1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left" vertical="top" wrapText="1"/>
    </xf>
    <xf numFmtId="49" fontId="3" fillId="33" borderId="20" xfId="0" applyNumberFormat="1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zoomScale="70" zoomScaleNormal="70" zoomScalePageLayoutView="0" workbookViewId="0" topLeftCell="A3">
      <selection activeCell="B3" sqref="B3:F3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21" t="s">
        <v>0</v>
      </c>
      <c r="D2" s="122"/>
    </row>
    <row r="3" spans="2:6" ht="15.75" customHeight="1">
      <c r="B3" s="118" t="s">
        <v>229</v>
      </c>
      <c r="C3" s="118"/>
      <c r="D3" s="118"/>
      <c r="E3" s="118"/>
      <c r="F3" s="118"/>
    </row>
    <row r="4" spans="2:6" ht="15" customHeight="1">
      <c r="B4" s="116"/>
      <c r="C4" s="116"/>
      <c r="D4" s="116"/>
      <c r="E4" s="18"/>
      <c r="F4" s="18"/>
    </row>
    <row r="5" spans="2:6" s="4" customFormat="1" ht="15.75">
      <c r="B5" s="119" t="s">
        <v>35</v>
      </c>
      <c r="C5" s="119"/>
      <c r="D5" s="119"/>
      <c r="E5" s="119"/>
      <c r="F5" s="119"/>
    </row>
    <row r="6" spans="2:6" s="4" customFormat="1" ht="15.75">
      <c r="B6" s="117" t="s">
        <v>36</v>
      </c>
      <c r="C6" s="117"/>
      <c r="D6" s="117"/>
      <c r="E6" s="117"/>
      <c r="F6" s="117"/>
    </row>
    <row r="7" spans="2:6" s="4" customFormat="1" ht="15.75">
      <c r="B7" s="117"/>
      <c r="C7" s="117"/>
      <c r="D7" s="117"/>
      <c r="E7" s="3"/>
      <c r="F7" s="3" t="s">
        <v>147</v>
      </c>
    </row>
    <row r="8" spans="2:6" s="4" customFormat="1" ht="14.25" customHeight="1">
      <c r="B8" s="124" t="s">
        <v>9</v>
      </c>
      <c r="C8" s="123" t="s">
        <v>10</v>
      </c>
      <c r="D8" s="123" t="s">
        <v>148</v>
      </c>
      <c r="E8" s="115" t="s">
        <v>37</v>
      </c>
      <c r="F8" s="115"/>
    </row>
    <row r="9" spans="2:6" s="3" customFormat="1" ht="47.25" customHeight="1">
      <c r="B9" s="124"/>
      <c r="C9" s="123"/>
      <c r="D9" s="123"/>
      <c r="E9" s="5" t="s">
        <v>149</v>
      </c>
      <c r="F9" s="5" t="s">
        <v>150</v>
      </c>
    </row>
    <row r="10" spans="2:6" s="9" customFormat="1" ht="18" customHeight="1">
      <c r="B10" s="6" t="s">
        <v>11</v>
      </c>
      <c r="C10" s="7" t="s">
        <v>12</v>
      </c>
      <c r="D10" s="8">
        <f aca="true" t="shared" si="0" ref="D10:F12">SUM(D11)</f>
        <v>6384</v>
      </c>
      <c r="E10" s="8">
        <f t="shared" si="0"/>
        <v>7382</v>
      </c>
      <c r="F10" s="8">
        <f t="shared" si="0"/>
        <v>8118</v>
      </c>
    </row>
    <row r="11" spans="2:6" s="9" customFormat="1" ht="16.5" customHeight="1">
      <c r="B11" s="6" t="s">
        <v>24</v>
      </c>
      <c r="C11" s="7" t="s">
        <v>25</v>
      </c>
      <c r="D11" s="10">
        <f t="shared" si="0"/>
        <v>6384</v>
      </c>
      <c r="E11" s="10">
        <f t="shared" si="0"/>
        <v>7382</v>
      </c>
      <c r="F11" s="10">
        <f t="shared" si="0"/>
        <v>8118</v>
      </c>
    </row>
    <row r="12" spans="2:6" s="12" customFormat="1" ht="17.25" customHeight="1">
      <c r="B12" s="34" t="s">
        <v>26</v>
      </c>
      <c r="C12" s="35" t="s">
        <v>27</v>
      </c>
      <c r="D12" s="11">
        <f t="shared" si="0"/>
        <v>6384</v>
      </c>
      <c r="E12" s="11">
        <f t="shared" si="0"/>
        <v>7382</v>
      </c>
      <c r="F12" s="11">
        <f t="shared" si="0"/>
        <v>8118</v>
      </c>
    </row>
    <row r="13" spans="2:6" s="12" customFormat="1" ht="97.5" customHeight="1">
      <c r="B13" s="13" t="s">
        <v>29</v>
      </c>
      <c r="C13" s="36" t="s">
        <v>28</v>
      </c>
      <c r="D13" s="17">
        <v>6384</v>
      </c>
      <c r="E13" s="40">
        <v>7382</v>
      </c>
      <c r="F13" s="40">
        <v>8118</v>
      </c>
    </row>
    <row r="14" spans="2:6" s="23" customFormat="1" ht="20.25" customHeight="1">
      <c r="B14" s="38" t="s">
        <v>1</v>
      </c>
      <c r="C14" s="37" t="s">
        <v>2</v>
      </c>
      <c r="D14" s="10">
        <f>SUM(D15)</f>
        <v>387497.5</v>
      </c>
      <c r="E14" s="10">
        <f>SUM(E15)</f>
        <v>405937.39999999997</v>
      </c>
      <c r="F14" s="10">
        <f>SUM(F15)</f>
        <v>423965.60000000003</v>
      </c>
    </row>
    <row r="15" spans="2:6" s="12" customFormat="1" ht="49.5" customHeight="1">
      <c r="B15" s="20" t="s">
        <v>3</v>
      </c>
      <c r="C15" s="21" t="s">
        <v>7</v>
      </c>
      <c r="D15" s="10">
        <f>SUM(D19+D16)</f>
        <v>387497.5</v>
      </c>
      <c r="E15" s="10">
        <f>SUM(E19+E16)</f>
        <v>405937.39999999997</v>
      </c>
      <c r="F15" s="10">
        <f>SUM(F19+F16)</f>
        <v>423965.60000000003</v>
      </c>
    </row>
    <row r="16" spans="2:6" s="12" customFormat="1" ht="30.75" customHeight="1">
      <c r="B16" s="34" t="s">
        <v>32</v>
      </c>
      <c r="C16" s="52" t="s">
        <v>30</v>
      </c>
      <c r="D16" s="11">
        <f aca="true" t="shared" si="1" ref="D16:F17">SUM(D17)</f>
        <v>354127.7</v>
      </c>
      <c r="E16" s="11">
        <f t="shared" si="1"/>
        <v>370943.6</v>
      </c>
      <c r="F16" s="11">
        <f t="shared" si="1"/>
        <v>387372.9</v>
      </c>
    </row>
    <row r="17" spans="2:6" s="12" customFormat="1" ht="33" customHeight="1">
      <c r="B17" s="53" t="s">
        <v>33</v>
      </c>
      <c r="C17" s="51" t="s">
        <v>31</v>
      </c>
      <c r="D17" s="17">
        <f t="shared" si="1"/>
        <v>354127.7</v>
      </c>
      <c r="E17" s="17">
        <f t="shared" si="1"/>
        <v>370943.6</v>
      </c>
      <c r="F17" s="17">
        <f t="shared" si="1"/>
        <v>387372.9</v>
      </c>
    </row>
    <row r="18" spans="2:6" s="12" customFormat="1" ht="77.25" customHeight="1">
      <c r="B18" s="53" t="s">
        <v>34</v>
      </c>
      <c r="C18" s="36" t="s">
        <v>151</v>
      </c>
      <c r="D18" s="42">
        <v>354127.7</v>
      </c>
      <c r="E18" s="43">
        <v>370943.6</v>
      </c>
      <c r="F18" s="29">
        <v>387372.9</v>
      </c>
    </row>
    <row r="19" spans="2:6" s="18" customFormat="1" ht="32.25" customHeight="1">
      <c r="B19" s="54" t="s">
        <v>23</v>
      </c>
      <c r="C19" s="55" t="s">
        <v>14</v>
      </c>
      <c r="D19" s="22">
        <f>SUM(D20+D24)</f>
        <v>33369.8</v>
      </c>
      <c r="E19" s="22">
        <f>SUM(E20+E24)</f>
        <v>34993.799999999996</v>
      </c>
      <c r="F19" s="22">
        <f>SUM(F20+F24)</f>
        <v>36592.700000000004</v>
      </c>
    </row>
    <row r="20" spans="2:6" s="19" customFormat="1" ht="45.75" customHeight="1">
      <c r="B20" s="27" t="s">
        <v>22</v>
      </c>
      <c r="C20" s="51" t="s">
        <v>152</v>
      </c>
      <c r="D20" s="14">
        <f>D21</f>
        <v>6937.1</v>
      </c>
      <c r="E20" s="14">
        <f>E21</f>
        <v>7273.7</v>
      </c>
      <c r="F20" s="14">
        <f>F21</f>
        <v>7605.8</v>
      </c>
    </row>
    <row r="21" spans="2:6" s="18" customFormat="1" ht="84" customHeight="1">
      <c r="B21" s="28" t="s">
        <v>21</v>
      </c>
      <c r="C21" s="16" t="s">
        <v>13</v>
      </c>
      <c r="D21" s="17">
        <f>SUM(D22:D23)</f>
        <v>6937.1</v>
      </c>
      <c r="E21" s="17">
        <f>SUM(E22:E23)</f>
        <v>7273.7</v>
      </c>
      <c r="F21" s="17">
        <f>SUM(F22:F23)</f>
        <v>7605.8</v>
      </c>
    </row>
    <row r="22" spans="2:6" s="18" customFormat="1" ht="96" customHeight="1">
      <c r="B22" s="24" t="s">
        <v>20</v>
      </c>
      <c r="C22" s="25" t="s">
        <v>8</v>
      </c>
      <c r="D22" s="29">
        <v>6928.3</v>
      </c>
      <c r="E22" s="45">
        <v>7264.5</v>
      </c>
      <c r="F22" s="44">
        <v>7596.2</v>
      </c>
    </row>
    <row r="23" spans="2:6" s="18" customFormat="1" ht="132" customHeight="1">
      <c r="B23" s="24" t="s">
        <v>19</v>
      </c>
      <c r="C23" s="25" t="s">
        <v>4</v>
      </c>
      <c r="D23" s="26">
        <v>8.8</v>
      </c>
      <c r="E23" s="44">
        <v>9.2</v>
      </c>
      <c r="F23" s="44">
        <v>9.6</v>
      </c>
    </row>
    <row r="24" spans="2:6" ht="80.25" customHeight="1">
      <c r="B24" s="13" t="s">
        <v>18</v>
      </c>
      <c r="C24" s="51" t="s">
        <v>153</v>
      </c>
      <c r="D24" s="30">
        <f>D25</f>
        <v>26432.7</v>
      </c>
      <c r="E24" s="39">
        <f>E25</f>
        <v>27720.1</v>
      </c>
      <c r="F24" s="30">
        <f>F25</f>
        <v>28986.9</v>
      </c>
    </row>
    <row r="25" spans="2:6" ht="97.5" customHeight="1">
      <c r="B25" s="15" t="s">
        <v>17</v>
      </c>
      <c r="C25" s="36" t="s">
        <v>154</v>
      </c>
      <c r="D25" s="31">
        <f>SUM(D26+D27)</f>
        <v>26432.7</v>
      </c>
      <c r="E25" s="40">
        <f>SUM(E26+E27)</f>
        <v>27720.1</v>
      </c>
      <c r="F25" s="31">
        <f>SUM(F26+F27)</f>
        <v>28986.9</v>
      </c>
    </row>
    <row r="26" spans="2:6" ht="66" customHeight="1">
      <c r="B26" s="24" t="s">
        <v>16</v>
      </c>
      <c r="C26" s="25" t="s">
        <v>5</v>
      </c>
      <c r="D26" s="26">
        <v>17576.5</v>
      </c>
      <c r="E26" s="44">
        <v>18432.6</v>
      </c>
      <c r="F26" s="44">
        <v>19275.3</v>
      </c>
    </row>
    <row r="27" spans="2:6" ht="63">
      <c r="B27" s="24" t="s">
        <v>15</v>
      </c>
      <c r="C27" s="25" t="s">
        <v>6</v>
      </c>
      <c r="D27" s="33">
        <v>8856.2</v>
      </c>
      <c r="E27" s="44">
        <v>9287.5</v>
      </c>
      <c r="F27" s="44">
        <v>9711.6</v>
      </c>
    </row>
    <row r="28" spans="2:6" ht="15.75">
      <c r="B28" s="115"/>
      <c r="C28" s="115"/>
      <c r="D28" s="8">
        <f>SUM(D14+D10)</f>
        <v>393881.5</v>
      </c>
      <c r="E28" s="8">
        <f>SUM(E14+E10)</f>
        <v>413319.39999999997</v>
      </c>
      <c r="F28" s="8">
        <f>SUM(F14+F10)</f>
        <v>432083.60000000003</v>
      </c>
    </row>
    <row r="29" spans="2:6" ht="11.25" customHeight="1">
      <c r="B29" s="120"/>
      <c r="C29" s="120"/>
      <c r="D29" s="120"/>
      <c r="E29" s="18"/>
      <c r="F29" s="18"/>
    </row>
    <row r="30" spans="2:6" ht="15.75">
      <c r="B30" s="18"/>
      <c r="C30" s="50"/>
      <c r="D30" s="18"/>
      <c r="E30" s="18"/>
      <c r="F30" s="18"/>
    </row>
    <row r="31" spans="2:6" ht="15.75">
      <c r="B31" s="120"/>
      <c r="C31" s="120"/>
      <c r="D31" s="120"/>
      <c r="E31" s="18"/>
      <c r="F31" s="18"/>
    </row>
    <row r="32" spans="2:6" ht="15.75">
      <c r="B32" s="18"/>
      <c r="C32" s="50"/>
      <c r="D32" s="41"/>
      <c r="E32" s="41"/>
      <c r="F32" s="41"/>
    </row>
    <row r="33" ht="15">
      <c r="C33" s="32"/>
    </row>
    <row r="34" ht="15">
      <c r="C34" s="32"/>
    </row>
    <row r="35" ht="15">
      <c r="C35" s="32"/>
    </row>
    <row r="36" ht="15">
      <c r="C36" s="32"/>
    </row>
    <row r="37" ht="15">
      <c r="C37" s="32"/>
    </row>
    <row r="38" ht="15">
      <c r="C38" s="32"/>
    </row>
    <row r="39" ht="15">
      <c r="C39" s="32"/>
    </row>
    <row r="40" ht="15">
      <c r="C40" s="32"/>
    </row>
    <row r="41" ht="15">
      <c r="C41" s="32"/>
    </row>
    <row r="42" ht="15">
      <c r="C42" s="32"/>
    </row>
    <row r="43" ht="15">
      <c r="C43" s="32"/>
    </row>
    <row r="44" ht="15">
      <c r="C44" s="32"/>
    </row>
    <row r="45" ht="15">
      <c r="C45" s="32"/>
    </row>
  </sheetData>
  <sheetProtection/>
  <mergeCells count="13">
    <mergeCell ref="B31:D31"/>
    <mergeCell ref="C2:D2"/>
    <mergeCell ref="B29:D29"/>
    <mergeCell ref="B28:C28"/>
    <mergeCell ref="D8:D9"/>
    <mergeCell ref="C8:C9"/>
    <mergeCell ref="B8:B9"/>
    <mergeCell ref="E8:F8"/>
    <mergeCell ref="B4:D4"/>
    <mergeCell ref="B7:D7"/>
    <mergeCell ref="B3:F3"/>
    <mergeCell ref="B5:F5"/>
    <mergeCell ref="B6:F6"/>
  </mergeCells>
  <printOptions/>
  <pageMargins left="0.25" right="0.25" top="0.75" bottom="0.75" header="0.3" footer="0.3"/>
  <pageSetup fitToHeight="5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70"/>
  <sheetViews>
    <sheetView zoomScalePageLayoutView="0" workbookViewId="0" topLeftCell="A1">
      <selection activeCell="B1" sqref="B1:K1"/>
    </sheetView>
  </sheetViews>
  <sheetFormatPr defaultColWidth="9.140625" defaultRowHeight="15"/>
  <cols>
    <col min="1" max="1" width="9.140625" style="46" customWidth="1"/>
    <col min="2" max="2" width="9.140625" style="93" customWidth="1"/>
    <col min="3" max="3" width="3.8515625" style="93" customWidth="1"/>
    <col min="4" max="4" width="18.421875" style="93" customWidth="1"/>
    <col min="5" max="5" width="4.421875" style="94" customWidth="1"/>
    <col min="6" max="6" width="6.8515625" style="94" customWidth="1"/>
    <col min="7" max="7" width="11.28125" style="94" customWidth="1"/>
    <col min="8" max="8" width="5.7109375" style="94" customWidth="1"/>
    <col min="9" max="9" width="10.00390625" style="46" customWidth="1"/>
    <col min="10" max="10" width="10.140625" style="46" customWidth="1"/>
    <col min="11" max="11" width="10.00390625" style="46" customWidth="1"/>
    <col min="12" max="13" width="9.140625" style="46" customWidth="1"/>
    <col min="14" max="14" width="9.421875" style="46" bestFit="1" customWidth="1"/>
    <col min="15" max="16384" width="9.140625" style="46" customWidth="1"/>
  </cols>
  <sheetData>
    <row r="1" spans="2:11" ht="14.25" customHeight="1">
      <c r="B1" s="139" t="s">
        <v>230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ht="38.25" customHeight="1">
      <c r="B2" s="140" t="s">
        <v>194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2:11" ht="21" customHeight="1">
      <c r="B3" s="74"/>
      <c r="C3" s="74"/>
      <c r="D3" s="74"/>
      <c r="E3" s="74"/>
      <c r="F3" s="74"/>
      <c r="G3" s="74"/>
      <c r="H3" s="74"/>
      <c r="I3" s="125" t="s">
        <v>38</v>
      </c>
      <c r="J3" s="125"/>
      <c r="K3" s="125"/>
    </row>
    <row r="4" spans="2:11" ht="15" customHeight="1">
      <c r="B4" s="126" t="s">
        <v>39</v>
      </c>
      <c r="C4" s="127"/>
      <c r="D4" s="128"/>
      <c r="E4" s="132" t="s">
        <v>9</v>
      </c>
      <c r="F4" s="133"/>
      <c r="G4" s="133"/>
      <c r="H4" s="134"/>
      <c r="I4" s="135" t="s">
        <v>40</v>
      </c>
      <c r="J4" s="137" t="s">
        <v>37</v>
      </c>
      <c r="K4" s="138"/>
    </row>
    <row r="5" spans="2:11" ht="98.25" customHeight="1">
      <c r="B5" s="129"/>
      <c r="C5" s="130"/>
      <c r="D5" s="131"/>
      <c r="E5" s="75" t="s">
        <v>41</v>
      </c>
      <c r="F5" s="76" t="s">
        <v>196</v>
      </c>
      <c r="G5" s="77" t="s">
        <v>42</v>
      </c>
      <c r="H5" s="76" t="s">
        <v>195</v>
      </c>
      <c r="I5" s="136"/>
      <c r="J5" s="56" t="s">
        <v>43</v>
      </c>
      <c r="K5" s="56" t="s">
        <v>44</v>
      </c>
    </row>
    <row r="6" spans="2:11" ht="58.5" customHeight="1">
      <c r="B6" s="141" t="s">
        <v>45</v>
      </c>
      <c r="C6" s="142"/>
      <c r="D6" s="143"/>
      <c r="E6" s="66">
        <v>901</v>
      </c>
      <c r="F6" s="78"/>
      <c r="G6" s="79"/>
      <c r="H6" s="78"/>
      <c r="I6" s="80">
        <f>SUM(I7+I24)</f>
        <v>8687.5</v>
      </c>
      <c r="J6" s="81">
        <f>SUM(J7+J24)</f>
        <v>9091.9</v>
      </c>
      <c r="K6" s="81">
        <f>SUM(K7+K24)</f>
        <v>9511.2</v>
      </c>
    </row>
    <row r="7" spans="2:11" ht="31.5" customHeight="1">
      <c r="B7" s="144" t="s">
        <v>46</v>
      </c>
      <c r="C7" s="144"/>
      <c r="D7" s="144"/>
      <c r="E7" s="66">
        <v>901</v>
      </c>
      <c r="F7" s="67" t="s">
        <v>47</v>
      </c>
      <c r="G7" s="66"/>
      <c r="H7" s="66"/>
      <c r="I7" s="68">
        <f>SUM(I8+I11+I19)</f>
        <v>8669.5</v>
      </c>
      <c r="J7" s="81">
        <f>SUM(J8+J11+J19)</f>
        <v>9073</v>
      </c>
      <c r="K7" s="81">
        <f>SUM(K8+K11+K19)</f>
        <v>9491.400000000001</v>
      </c>
    </row>
    <row r="8" spans="2:11" s="49" customFormat="1" ht="58.5" customHeight="1">
      <c r="B8" s="145" t="s">
        <v>221</v>
      </c>
      <c r="C8" s="145"/>
      <c r="D8" s="145"/>
      <c r="E8" s="69">
        <v>901</v>
      </c>
      <c r="F8" s="70" t="s">
        <v>49</v>
      </c>
      <c r="G8" s="69" t="s">
        <v>50</v>
      </c>
      <c r="H8" s="69"/>
      <c r="I8" s="71">
        <f>I9</f>
        <v>1843.3</v>
      </c>
      <c r="J8" s="82">
        <f>SUM(J9)</f>
        <v>1922.7</v>
      </c>
      <c r="K8" s="83">
        <f>SUM(K9)</f>
        <v>2021</v>
      </c>
    </row>
    <row r="9" spans="2:11" s="47" customFormat="1" ht="77.25" customHeight="1">
      <c r="B9" s="146" t="s">
        <v>51</v>
      </c>
      <c r="C9" s="147"/>
      <c r="D9" s="148"/>
      <c r="E9" s="57">
        <v>901</v>
      </c>
      <c r="F9" s="58" t="s">
        <v>49</v>
      </c>
      <c r="G9" s="58" t="s">
        <v>155</v>
      </c>
      <c r="H9" s="57"/>
      <c r="I9" s="59">
        <f>SUM(I10)</f>
        <v>1843.3</v>
      </c>
      <c r="J9" s="60">
        <f>SUM(J10)</f>
        <v>1922.7</v>
      </c>
      <c r="K9" s="61">
        <f>SUM(K10)</f>
        <v>2021</v>
      </c>
    </row>
    <row r="10" spans="2:11" s="47" customFormat="1" ht="118.5" customHeight="1">
      <c r="B10" s="146" t="s">
        <v>52</v>
      </c>
      <c r="C10" s="149"/>
      <c r="D10" s="150"/>
      <c r="E10" s="57">
        <v>901</v>
      </c>
      <c r="F10" s="58" t="s">
        <v>49</v>
      </c>
      <c r="G10" s="58" t="s">
        <v>155</v>
      </c>
      <c r="H10" s="57">
        <v>100</v>
      </c>
      <c r="I10" s="59">
        <v>1843.3</v>
      </c>
      <c r="J10" s="60">
        <v>1922.7</v>
      </c>
      <c r="K10" s="61">
        <v>2021</v>
      </c>
    </row>
    <row r="11" spans="2:11" ht="88.5" customHeight="1">
      <c r="B11" s="145" t="s">
        <v>222</v>
      </c>
      <c r="C11" s="145"/>
      <c r="D11" s="145"/>
      <c r="E11" s="69">
        <v>901</v>
      </c>
      <c r="F11" s="70" t="s">
        <v>54</v>
      </c>
      <c r="G11" s="69"/>
      <c r="H11" s="69"/>
      <c r="I11" s="71">
        <f>SUM(I12+I14+I16)</f>
        <v>6636.599999999999</v>
      </c>
      <c r="J11" s="82">
        <f>SUM(J12+J14+J16)</f>
        <v>6956.7</v>
      </c>
      <c r="K11" s="82">
        <f>SUM(K12+K14+K16)</f>
        <v>7272.900000000001</v>
      </c>
    </row>
    <row r="12" spans="2:11" s="47" customFormat="1" ht="73.5" customHeight="1">
      <c r="B12" s="146" t="s">
        <v>55</v>
      </c>
      <c r="C12" s="149"/>
      <c r="D12" s="150"/>
      <c r="E12" s="57">
        <v>901</v>
      </c>
      <c r="F12" s="58" t="s">
        <v>54</v>
      </c>
      <c r="G12" s="58" t="s">
        <v>156</v>
      </c>
      <c r="H12" s="57"/>
      <c r="I12" s="59">
        <f>SUM(I13)</f>
        <v>1559.7</v>
      </c>
      <c r="J12" s="60">
        <f>SUM(J13)</f>
        <v>1635.3</v>
      </c>
      <c r="K12" s="60">
        <f>SUM(K13)</f>
        <v>1710.1</v>
      </c>
    </row>
    <row r="13" spans="2:11" ht="111.75" customHeight="1">
      <c r="B13" s="146" t="s">
        <v>56</v>
      </c>
      <c r="C13" s="149"/>
      <c r="D13" s="150"/>
      <c r="E13" s="57">
        <v>901</v>
      </c>
      <c r="F13" s="58" t="s">
        <v>54</v>
      </c>
      <c r="G13" s="58" t="s">
        <v>156</v>
      </c>
      <c r="H13" s="57">
        <v>100</v>
      </c>
      <c r="I13" s="59">
        <v>1559.7</v>
      </c>
      <c r="J13" s="60">
        <v>1635.3</v>
      </c>
      <c r="K13" s="60">
        <v>1710.1</v>
      </c>
    </row>
    <row r="14" spans="2:11" s="47" customFormat="1" ht="83.25" customHeight="1">
      <c r="B14" s="146" t="s">
        <v>57</v>
      </c>
      <c r="C14" s="149"/>
      <c r="D14" s="150"/>
      <c r="E14" s="57">
        <v>901</v>
      </c>
      <c r="F14" s="58" t="s">
        <v>54</v>
      </c>
      <c r="G14" s="58" t="s">
        <v>157</v>
      </c>
      <c r="H14" s="57"/>
      <c r="I14" s="59">
        <f>SUM(I15)</f>
        <v>297</v>
      </c>
      <c r="J14" s="60">
        <f>SUM(J15)</f>
        <v>311.4</v>
      </c>
      <c r="K14" s="60">
        <f>SUM(K15)</f>
        <v>325.7</v>
      </c>
    </row>
    <row r="15" spans="2:11" ht="111.75" customHeight="1">
      <c r="B15" s="146" t="s">
        <v>52</v>
      </c>
      <c r="C15" s="149"/>
      <c r="D15" s="150"/>
      <c r="E15" s="57">
        <v>901</v>
      </c>
      <c r="F15" s="58" t="s">
        <v>54</v>
      </c>
      <c r="G15" s="58" t="s">
        <v>157</v>
      </c>
      <c r="H15" s="57">
        <v>100</v>
      </c>
      <c r="I15" s="59">
        <v>297</v>
      </c>
      <c r="J15" s="60">
        <v>311.4</v>
      </c>
      <c r="K15" s="60">
        <v>325.7</v>
      </c>
    </row>
    <row r="16" spans="2:11" s="47" customFormat="1" ht="59.25" customHeight="1">
      <c r="B16" s="146" t="s">
        <v>58</v>
      </c>
      <c r="C16" s="149"/>
      <c r="D16" s="150"/>
      <c r="E16" s="57">
        <v>901</v>
      </c>
      <c r="F16" s="58" t="s">
        <v>54</v>
      </c>
      <c r="G16" s="58" t="s">
        <v>158</v>
      </c>
      <c r="H16" s="57"/>
      <c r="I16" s="59">
        <f>SUM(I17+I18)</f>
        <v>4779.9</v>
      </c>
      <c r="J16" s="61">
        <f>SUM(J17+J18)</f>
        <v>5010</v>
      </c>
      <c r="K16" s="60">
        <f>SUM(K17+K18)</f>
        <v>5237.1</v>
      </c>
    </row>
    <row r="17" spans="2:11" ht="114.75" customHeight="1">
      <c r="B17" s="146" t="s">
        <v>52</v>
      </c>
      <c r="C17" s="149"/>
      <c r="D17" s="150"/>
      <c r="E17" s="57">
        <v>901</v>
      </c>
      <c r="F17" s="58" t="s">
        <v>54</v>
      </c>
      <c r="G17" s="58" t="s">
        <v>158</v>
      </c>
      <c r="H17" s="57">
        <v>100</v>
      </c>
      <c r="I17" s="59">
        <v>4723.5</v>
      </c>
      <c r="J17" s="60">
        <v>4952.6</v>
      </c>
      <c r="K17" s="60">
        <v>5178.8</v>
      </c>
    </row>
    <row r="18" spans="2:11" ht="57.75" customHeight="1">
      <c r="B18" s="146" t="s">
        <v>59</v>
      </c>
      <c r="C18" s="149"/>
      <c r="D18" s="150"/>
      <c r="E18" s="57">
        <v>901</v>
      </c>
      <c r="F18" s="58" t="s">
        <v>54</v>
      </c>
      <c r="G18" s="58" t="s">
        <v>158</v>
      </c>
      <c r="H18" s="57">
        <v>200</v>
      </c>
      <c r="I18" s="64">
        <v>56.4</v>
      </c>
      <c r="J18" s="60">
        <v>57.4</v>
      </c>
      <c r="K18" s="60">
        <v>58.3</v>
      </c>
    </row>
    <row r="19" spans="2:11" s="49" customFormat="1" ht="29.25" customHeight="1">
      <c r="B19" s="151" t="s">
        <v>60</v>
      </c>
      <c r="C19" s="152"/>
      <c r="D19" s="153"/>
      <c r="E19" s="69">
        <v>901</v>
      </c>
      <c r="F19" s="70" t="s">
        <v>61</v>
      </c>
      <c r="G19" s="70"/>
      <c r="H19" s="69"/>
      <c r="I19" s="72">
        <f>SUM(I20+I22)</f>
        <v>189.6</v>
      </c>
      <c r="J19" s="82">
        <f>SUM(J20+J22)</f>
        <v>193.6</v>
      </c>
      <c r="K19" s="82">
        <f>SUM(K20+K22)</f>
        <v>197.5</v>
      </c>
    </row>
    <row r="20" spans="2:11" s="47" customFormat="1" ht="57.75" customHeight="1">
      <c r="B20" s="146" t="s">
        <v>62</v>
      </c>
      <c r="C20" s="149"/>
      <c r="D20" s="150"/>
      <c r="E20" s="57">
        <v>901</v>
      </c>
      <c r="F20" s="58" t="s">
        <v>61</v>
      </c>
      <c r="G20" s="58" t="s">
        <v>159</v>
      </c>
      <c r="H20" s="57"/>
      <c r="I20" s="59">
        <f>SUM(I21)</f>
        <v>81.6</v>
      </c>
      <c r="J20" s="60">
        <f>SUM(J21)</f>
        <v>85.6</v>
      </c>
      <c r="K20" s="60">
        <f>SUM(K21)</f>
        <v>89.5</v>
      </c>
    </row>
    <row r="21" spans="2:11" ht="57" customHeight="1">
      <c r="B21" s="146" t="s">
        <v>59</v>
      </c>
      <c r="C21" s="149"/>
      <c r="D21" s="150"/>
      <c r="E21" s="57">
        <v>901</v>
      </c>
      <c r="F21" s="58" t="s">
        <v>61</v>
      </c>
      <c r="G21" s="58" t="s">
        <v>159</v>
      </c>
      <c r="H21" s="57">
        <v>200</v>
      </c>
      <c r="I21" s="59">
        <v>81.6</v>
      </c>
      <c r="J21" s="60">
        <v>85.6</v>
      </c>
      <c r="K21" s="60">
        <v>89.5</v>
      </c>
    </row>
    <row r="22" spans="2:11" s="47" customFormat="1" ht="46.5" customHeight="1">
      <c r="B22" s="146" t="s">
        <v>63</v>
      </c>
      <c r="C22" s="149"/>
      <c r="D22" s="150"/>
      <c r="E22" s="57">
        <v>901</v>
      </c>
      <c r="F22" s="58" t="s">
        <v>61</v>
      </c>
      <c r="G22" s="58" t="s">
        <v>160</v>
      </c>
      <c r="H22" s="57"/>
      <c r="I22" s="59">
        <f>SUM(I23)</f>
        <v>108</v>
      </c>
      <c r="J22" s="84">
        <f>SUM(J23)</f>
        <v>108</v>
      </c>
      <c r="K22" s="84">
        <f>SUM(K23)</f>
        <v>108</v>
      </c>
    </row>
    <row r="23" spans="2:11" ht="18" customHeight="1">
      <c r="B23" s="146" t="s">
        <v>64</v>
      </c>
      <c r="C23" s="149"/>
      <c r="D23" s="150"/>
      <c r="E23" s="57">
        <v>901</v>
      </c>
      <c r="F23" s="58" t="s">
        <v>61</v>
      </c>
      <c r="G23" s="58" t="s">
        <v>160</v>
      </c>
      <c r="H23" s="57">
        <v>800</v>
      </c>
      <c r="I23" s="59">
        <v>108</v>
      </c>
      <c r="J23" s="84">
        <v>108</v>
      </c>
      <c r="K23" s="84">
        <v>108</v>
      </c>
    </row>
    <row r="24" spans="2:11" ht="18" customHeight="1">
      <c r="B24" s="154" t="s">
        <v>65</v>
      </c>
      <c r="C24" s="155"/>
      <c r="D24" s="156"/>
      <c r="E24" s="66">
        <v>901</v>
      </c>
      <c r="F24" s="67" t="s">
        <v>66</v>
      </c>
      <c r="G24" s="66"/>
      <c r="H24" s="66"/>
      <c r="I24" s="68">
        <f aca="true" t="shared" si="0" ref="I24:K26">SUM(I25)</f>
        <v>18</v>
      </c>
      <c r="J24" s="81">
        <f t="shared" si="0"/>
        <v>18.9</v>
      </c>
      <c r="K24" s="81">
        <f t="shared" si="0"/>
        <v>19.8</v>
      </c>
    </row>
    <row r="25" spans="2:11" ht="45" customHeight="1">
      <c r="B25" s="151" t="s">
        <v>67</v>
      </c>
      <c r="C25" s="152"/>
      <c r="D25" s="153"/>
      <c r="E25" s="69">
        <v>901</v>
      </c>
      <c r="F25" s="70" t="s">
        <v>68</v>
      </c>
      <c r="G25" s="69"/>
      <c r="H25" s="69"/>
      <c r="I25" s="71">
        <f t="shared" si="0"/>
        <v>18</v>
      </c>
      <c r="J25" s="82">
        <f t="shared" si="0"/>
        <v>18.9</v>
      </c>
      <c r="K25" s="82">
        <f t="shared" si="0"/>
        <v>19.8</v>
      </c>
    </row>
    <row r="26" spans="2:11" ht="90.75" customHeight="1">
      <c r="B26" s="146" t="s">
        <v>162</v>
      </c>
      <c r="C26" s="149"/>
      <c r="D26" s="150"/>
      <c r="E26" s="57">
        <v>901</v>
      </c>
      <c r="F26" s="58" t="s">
        <v>68</v>
      </c>
      <c r="G26" s="57">
        <v>9920000180</v>
      </c>
      <c r="H26" s="57"/>
      <c r="I26" s="59">
        <f t="shared" si="0"/>
        <v>18</v>
      </c>
      <c r="J26" s="60">
        <f t="shared" si="0"/>
        <v>18.9</v>
      </c>
      <c r="K26" s="60">
        <f t="shared" si="0"/>
        <v>19.8</v>
      </c>
    </row>
    <row r="27" spans="2:11" ht="57" customHeight="1">
      <c r="B27" s="146" t="s">
        <v>59</v>
      </c>
      <c r="C27" s="149"/>
      <c r="D27" s="150"/>
      <c r="E27" s="57">
        <v>901</v>
      </c>
      <c r="F27" s="58" t="s">
        <v>68</v>
      </c>
      <c r="G27" s="58" t="s">
        <v>161</v>
      </c>
      <c r="H27" s="57">
        <v>200</v>
      </c>
      <c r="I27" s="59">
        <v>18</v>
      </c>
      <c r="J27" s="60">
        <v>18.9</v>
      </c>
      <c r="K27" s="60">
        <v>19.8</v>
      </c>
    </row>
    <row r="28" spans="2:11" ht="56.25" customHeight="1">
      <c r="B28" s="154" t="s">
        <v>69</v>
      </c>
      <c r="C28" s="155"/>
      <c r="D28" s="156"/>
      <c r="E28" s="66">
        <v>984</v>
      </c>
      <c r="F28" s="67"/>
      <c r="G28" s="67"/>
      <c r="H28" s="66"/>
      <c r="I28" s="68">
        <f>SUM(I29+I56+I62+I74+I87+I103+I119+I133+I145)</f>
        <v>427046.70000000007</v>
      </c>
      <c r="J28" s="68">
        <f>SUM(J29+J56+J62+J74+J87+J103+J119+J133+J145)</f>
        <v>395985.5</v>
      </c>
      <c r="K28" s="68">
        <f>SUM(K29+K56+K62+K74+K87+K103+K119+K133+K145)</f>
        <v>403717.00000000006</v>
      </c>
    </row>
    <row r="29" spans="2:11" ht="27" customHeight="1">
      <c r="B29" s="144" t="s">
        <v>46</v>
      </c>
      <c r="C29" s="144"/>
      <c r="D29" s="144"/>
      <c r="E29" s="66">
        <v>984</v>
      </c>
      <c r="F29" s="67" t="s">
        <v>47</v>
      </c>
      <c r="G29" s="67"/>
      <c r="H29" s="66"/>
      <c r="I29" s="68">
        <f>SUM(I30+I38+I41)</f>
        <v>47822.4</v>
      </c>
      <c r="J29" s="68">
        <f>SUM(J30+J38+J41)</f>
        <v>50050.1</v>
      </c>
      <c r="K29" s="68">
        <f>SUM(K30+K38+K41)</f>
        <v>52327.2</v>
      </c>
    </row>
    <row r="30" spans="2:11" s="47" customFormat="1" ht="82.5" customHeight="1">
      <c r="B30" s="151" t="s">
        <v>223</v>
      </c>
      <c r="C30" s="152"/>
      <c r="D30" s="153"/>
      <c r="E30" s="69">
        <v>984</v>
      </c>
      <c r="F30" s="70" t="s">
        <v>71</v>
      </c>
      <c r="G30" s="69"/>
      <c r="H30" s="69"/>
      <c r="I30" s="71">
        <f>SUM(I31+I35)</f>
        <v>47443.5</v>
      </c>
      <c r="J30" s="71">
        <f>SUM(J31+J35)</f>
        <v>49657.7</v>
      </c>
      <c r="K30" s="71">
        <f>SUM(K31+K35)</f>
        <v>51921.7</v>
      </c>
    </row>
    <row r="31" spans="2:11" s="47" customFormat="1" ht="61.5" customHeight="1">
      <c r="B31" s="146" t="s">
        <v>72</v>
      </c>
      <c r="C31" s="149"/>
      <c r="D31" s="150"/>
      <c r="E31" s="57">
        <v>984</v>
      </c>
      <c r="F31" s="58" t="s">
        <v>71</v>
      </c>
      <c r="G31" s="58" t="s">
        <v>163</v>
      </c>
      <c r="H31" s="57"/>
      <c r="I31" s="59">
        <f>SUM(I32+I33+I34)</f>
        <v>40515.2</v>
      </c>
      <c r="J31" s="59">
        <f>SUM(J32+J33+J34)</f>
        <v>42393.2</v>
      </c>
      <c r="K31" s="59">
        <f>SUM(K32+K33+K34)</f>
        <v>44325.5</v>
      </c>
    </row>
    <row r="32" spans="2:11" ht="111" customHeight="1">
      <c r="B32" s="146" t="s">
        <v>52</v>
      </c>
      <c r="C32" s="149"/>
      <c r="D32" s="150"/>
      <c r="E32" s="57">
        <v>984</v>
      </c>
      <c r="F32" s="58" t="s">
        <v>71</v>
      </c>
      <c r="G32" s="58" t="s">
        <v>163</v>
      </c>
      <c r="H32" s="57">
        <v>100</v>
      </c>
      <c r="I32" s="59">
        <v>30745.4</v>
      </c>
      <c r="J32" s="60">
        <v>32233.9</v>
      </c>
      <c r="K32" s="60">
        <v>33703.6</v>
      </c>
    </row>
    <row r="33" spans="2:11" ht="55.5" customHeight="1">
      <c r="B33" s="146" t="s">
        <v>59</v>
      </c>
      <c r="C33" s="149"/>
      <c r="D33" s="150"/>
      <c r="E33" s="57">
        <v>984</v>
      </c>
      <c r="F33" s="58" t="s">
        <v>71</v>
      </c>
      <c r="G33" s="58" t="s">
        <v>163</v>
      </c>
      <c r="H33" s="57">
        <v>200</v>
      </c>
      <c r="I33" s="59">
        <v>9761.1</v>
      </c>
      <c r="J33" s="60">
        <v>10150.6</v>
      </c>
      <c r="K33" s="60">
        <v>10613.2</v>
      </c>
    </row>
    <row r="34" spans="2:11" ht="16.5" customHeight="1">
      <c r="B34" s="146" t="s">
        <v>64</v>
      </c>
      <c r="C34" s="149"/>
      <c r="D34" s="150"/>
      <c r="E34" s="57">
        <v>984</v>
      </c>
      <c r="F34" s="58" t="s">
        <v>71</v>
      </c>
      <c r="G34" s="58" t="s">
        <v>163</v>
      </c>
      <c r="H34" s="57">
        <v>800</v>
      </c>
      <c r="I34" s="59">
        <v>8.7</v>
      </c>
      <c r="J34" s="60">
        <v>8.7</v>
      </c>
      <c r="K34" s="60">
        <v>8.7</v>
      </c>
    </row>
    <row r="35" spans="2:11" ht="87" customHeight="1">
      <c r="B35" s="146" t="s">
        <v>73</v>
      </c>
      <c r="C35" s="149"/>
      <c r="D35" s="150"/>
      <c r="E35" s="57">
        <v>984</v>
      </c>
      <c r="F35" s="58" t="s">
        <v>71</v>
      </c>
      <c r="G35" s="58" t="s">
        <v>164</v>
      </c>
      <c r="H35" s="57"/>
      <c r="I35" s="59">
        <f>SUM(I36+I37)</f>
        <v>6928.3</v>
      </c>
      <c r="J35" s="59">
        <f>SUM(J36+J37)</f>
        <v>7264.5</v>
      </c>
      <c r="K35" s="59">
        <f>SUM(K36+K37)</f>
        <v>7596.2</v>
      </c>
    </row>
    <row r="36" spans="2:11" ht="111" customHeight="1">
      <c r="B36" s="146" t="s">
        <v>52</v>
      </c>
      <c r="C36" s="149"/>
      <c r="D36" s="150"/>
      <c r="E36" s="57">
        <v>984</v>
      </c>
      <c r="F36" s="58" t="s">
        <v>71</v>
      </c>
      <c r="G36" s="58" t="s">
        <v>164</v>
      </c>
      <c r="H36" s="57">
        <v>100</v>
      </c>
      <c r="I36" s="59">
        <v>6451.3</v>
      </c>
      <c r="J36" s="60">
        <v>6764.1</v>
      </c>
      <c r="K36" s="61">
        <v>7073</v>
      </c>
    </row>
    <row r="37" spans="2:11" ht="56.25" customHeight="1">
      <c r="B37" s="146" t="s">
        <v>59</v>
      </c>
      <c r="C37" s="149"/>
      <c r="D37" s="150"/>
      <c r="E37" s="57">
        <v>984</v>
      </c>
      <c r="F37" s="58" t="s">
        <v>71</v>
      </c>
      <c r="G37" s="58" t="s">
        <v>164</v>
      </c>
      <c r="H37" s="57">
        <v>200</v>
      </c>
      <c r="I37" s="59">
        <v>477</v>
      </c>
      <c r="J37" s="60">
        <v>500.4</v>
      </c>
      <c r="K37" s="60">
        <v>523.2</v>
      </c>
    </row>
    <row r="38" spans="2:11" s="85" customFormat="1" ht="15.75">
      <c r="B38" s="145" t="s">
        <v>74</v>
      </c>
      <c r="C38" s="145"/>
      <c r="D38" s="145"/>
      <c r="E38" s="69">
        <v>984</v>
      </c>
      <c r="F38" s="70" t="s">
        <v>75</v>
      </c>
      <c r="G38" s="69"/>
      <c r="H38" s="69"/>
      <c r="I38" s="71">
        <f aca="true" t="shared" si="1" ref="I38:K39">I39</f>
        <v>100</v>
      </c>
      <c r="J38" s="71">
        <f t="shared" si="1"/>
        <v>100</v>
      </c>
      <c r="K38" s="71">
        <f t="shared" si="1"/>
        <v>100</v>
      </c>
    </row>
    <row r="39" spans="2:11" s="47" customFormat="1" ht="17.25" customHeight="1">
      <c r="B39" s="146" t="s">
        <v>76</v>
      </c>
      <c r="C39" s="149"/>
      <c r="D39" s="150"/>
      <c r="E39" s="57">
        <v>984</v>
      </c>
      <c r="F39" s="58" t="s">
        <v>75</v>
      </c>
      <c r="G39" s="58" t="s">
        <v>165</v>
      </c>
      <c r="H39" s="58"/>
      <c r="I39" s="59">
        <f t="shared" si="1"/>
        <v>100</v>
      </c>
      <c r="J39" s="59">
        <f t="shared" si="1"/>
        <v>100</v>
      </c>
      <c r="K39" s="59">
        <f t="shared" si="1"/>
        <v>100</v>
      </c>
    </row>
    <row r="40" spans="2:11" ht="18.75" customHeight="1">
      <c r="B40" s="146" t="s">
        <v>64</v>
      </c>
      <c r="C40" s="149"/>
      <c r="D40" s="150"/>
      <c r="E40" s="57">
        <v>984</v>
      </c>
      <c r="F40" s="58" t="s">
        <v>75</v>
      </c>
      <c r="G40" s="58" t="s">
        <v>165</v>
      </c>
      <c r="H40" s="58" t="s">
        <v>77</v>
      </c>
      <c r="I40" s="59">
        <v>100</v>
      </c>
      <c r="J40" s="61">
        <v>100</v>
      </c>
      <c r="K40" s="61">
        <v>100</v>
      </c>
    </row>
    <row r="41" spans="2:11" s="47" customFormat="1" ht="30" customHeight="1">
      <c r="B41" s="157" t="s">
        <v>60</v>
      </c>
      <c r="C41" s="157"/>
      <c r="D41" s="157"/>
      <c r="E41" s="69">
        <v>984</v>
      </c>
      <c r="F41" s="70" t="s">
        <v>61</v>
      </c>
      <c r="G41" s="69"/>
      <c r="H41" s="69"/>
      <c r="I41" s="71">
        <f>SUM(I48+I50+I52+I54+I42+I44+I46)</f>
        <v>278.9</v>
      </c>
      <c r="J41" s="71">
        <f>SUM(J48+J50+J52+J54+J42+J44+J46)</f>
        <v>292.4</v>
      </c>
      <c r="K41" s="71">
        <f>SUM(K48+K50+K52+K54+K42+K44+K46)</f>
        <v>305.49999999999994</v>
      </c>
    </row>
    <row r="42" spans="2:11" s="47" customFormat="1" ht="57" customHeight="1">
      <c r="B42" s="179" t="s">
        <v>225</v>
      </c>
      <c r="C42" s="180"/>
      <c r="D42" s="181"/>
      <c r="E42" s="57">
        <v>984</v>
      </c>
      <c r="F42" s="58" t="s">
        <v>61</v>
      </c>
      <c r="G42" s="58" t="s">
        <v>226</v>
      </c>
      <c r="H42" s="69"/>
      <c r="I42" s="71">
        <f>SUM(I43)</f>
        <v>10</v>
      </c>
      <c r="J42" s="71">
        <f>SUM(J43)</f>
        <v>10.5</v>
      </c>
      <c r="K42" s="71">
        <f>SUM(K43)</f>
        <v>10.9</v>
      </c>
    </row>
    <row r="43" spans="2:11" s="47" customFormat="1" ht="42" customHeight="1">
      <c r="B43" s="146" t="s">
        <v>78</v>
      </c>
      <c r="C43" s="149"/>
      <c r="D43" s="150"/>
      <c r="E43" s="57">
        <v>984</v>
      </c>
      <c r="F43" s="58" t="s">
        <v>61</v>
      </c>
      <c r="G43" s="58" t="s">
        <v>226</v>
      </c>
      <c r="H43" s="57">
        <v>200</v>
      </c>
      <c r="I43" s="71">
        <v>10</v>
      </c>
      <c r="J43" s="71">
        <v>10.5</v>
      </c>
      <c r="K43" s="71">
        <v>10.9</v>
      </c>
    </row>
    <row r="44" spans="2:11" s="47" customFormat="1" ht="97.5" customHeight="1">
      <c r="B44" s="179" t="s">
        <v>227</v>
      </c>
      <c r="C44" s="180"/>
      <c r="D44" s="181"/>
      <c r="E44" s="57">
        <v>984</v>
      </c>
      <c r="F44" s="58" t="s">
        <v>61</v>
      </c>
      <c r="G44" s="58" t="s">
        <v>228</v>
      </c>
      <c r="H44" s="69"/>
      <c r="I44" s="71">
        <f>SUM(I45)</f>
        <v>10</v>
      </c>
      <c r="J44" s="71">
        <f>SUM(J45)</f>
        <v>10.5</v>
      </c>
      <c r="K44" s="71">
        <f>SUM(K45)</f>
        <v>11</v>
      </c>
    </row>
    <row r="45" spans="2:11" s="47" customFormat="1" ht="45" customHeight="1">
      <c r="B45" s="146" t="s">
        <v>78</v>
      </c>
      <c r="C45" s="149"/>
      <c r="D45" s="150"/>
      <c r="E45" s="57">
        <v>984</v>
      </c>
      <c r="F45" s="58" t="s">
        <v>61</v>
      </c>
      <c r="G45" s="58" t="s">
        <v>228</v>
      </c>
      <c r="H45" s="57">
        <v>200</v>
      </c>
      <c r="I45" s="71">
        <v>10</v>
      </c>
      <c r="J45" s="71">
        <v>10.5</v>
      </c>
      <c r="K45" s="71">
        <v>11</v>
      </c>
    </row>
    <row r="46" spans="2:11" s="47" customFormat="1" ht="72.75" customHeight="1">
      <c r="B46" s="179" t="s">
        <v>111</v>
      </c>
      <c r="C46" s="180"/>
      <c r="D46" s="181"/>
      <c r="E46" s="57">
        <v>984</v>
      </c>
      <c r="F46" s="58" t="s">
        <v>61</v>
      </c>
      <c r="G46" s="58" t="s">
        <v>226</v>
      </c>
      <c r="H46" s="69"/>
      <c r="I46" s="71">
        <f>SUM(I47)</f>
        <v>10</v>
      </c>
      <c r="J46" s="71">
        <f>SUM(J47)</f>
        <v>10.5</v>
      </c>
      <c r="K46" s="71">
        <v>11</v>
      </c>
    </row>
    <row r="47" spans="2:11" s="47" customFormat="1" ht="44.25" customHeight="1">
      <c r="B47" s="146" t="s">
        <v>78</v>
      </c>
      <c r="C47" s="149"/>
      <c r="D47" s="150"/>
      <c r="E47" s="57">
        <v>984</v>
      </c>
      <c r="F47" s="58" t="s">
        <v>61</v>
      </c>
      <c r="G47" s="58" t="s">
        <v>226</v>
      </c>
      <c r="H47" s="57">
        <v>200</v>
      </c>
      <c r="I47" s="71">
        <v>10</v>
      </c>
      <c r="J47" s="71">
        <v>10.5</v>
      </c>
      <c r="K47" s="71">
        <v>10.8</v>
      </c>
    </row>
    <row r="48" spans="2:11" s="47" customFormat="1" ht="69.75" customHeight="1">
      <c r="B48" s="146" t="s">
        <v>168</v>
      </c>
      <c r="C48" s="149"/>
      <c r="D48" s="150"/>
      <c r="E48" s="62">
        <v>984</v>
      </c>
      <c r="F48" s="63" t="s">
        <v>61</v>
      </c>
      <c r="G48" s="63" t="s">
        <v>166</v>
      </c>
      <c r="H48" s="62"/>
      <c r="I48" s="64">
        <f>SUM(I49)</f>
        <v>108.2</v>
      </c>
      <c r="J48" s="64">
        <f>SUM(J49)</f>
        <v>113.5</v>
      </c>
      <c r="K48" s="64">
        <f>SUM(K49)</f>
        <v>118.7</v>
      </c>
    </row>
    <row r="49" spans="2:11" s="47" customFormat="1" ht="43.5" customHeight="1">
      <c r="B49" s="158" t="s">
        <v>78</v>
      </c>
      <c r="C49" s="159"/>
      <c r="D49" s="160"/>
      <c r="E49" s="62">
        <v>984</v>
      </c>
      <c r="F49" s="63" t="s">
        <v>61</v>
      </c>
      <c r="G49" s="63" t="s">
        <v>166</v>
      </c>
      <c r="H49" s="62">
        <v>200</v>
      </c>
      <c r="I49" s="64">
        <v>108.2</v>
      </c>
      <c r="J49" s="60">
        <v>113.5</v>
      </c>
      <c r="K49" s="60">
        <v>118.7</v>
      </c>
    </row>
    <row r="50" spans="2:11" ht="127.5" customHeight="1">
      <c r="B50" s="146" t="s">
        <v>169</v>
      </c>
      <c r="C50" s="149"/>
      <c r="D50" s="150"/>
      <c r="E50" s="57">
        <v>984</v>
      </c>
      <c r="F50" s="58" t="s">
        <v>61</v>
      </c>
      <c r="G50" s="58" t="s">
        <v>167</v>
      </c>
      <c r="H50" s="57"/>
      <c r="I50" s="59">
        <f>I51</f>
        <v>86.3</v>
      </c>
      <c r="J50" s="59">
        <f>J51</f>
        <v>90.4</v>
      </c>
      <c r="K50" s="59">
        <f>K51</f>
        <v>94.5</v>
      </c>
    </row>
    <row r="51" spans="2:11" ht="40.5" customHeight="1">
      <c r="B51" s="146" t="s">
        <v>78</v>
      </c>
      <c r="C51" s="149"/>
      <c r="D51" s="150"/>
      <c r="E51" s="57">
        <v>984</v>
      </c>
      <c r="F51" s="58" t="s">
        <v>61</v>
      </c>
      <c r="G51" s="58" t="s">
        <v>79</v>
      </c>
      <c r="H51" s="57">
        <v>200</v>
      </c>
      <c r="I51" s="59">
        <v>86.3</v>
      </c>
      <c r="J51" s="60">
        <v>90.4</v>
      </c>
      <c r="K51" s="61">
        <v>94.5</v>
      </c>
    </row>
    <row r="52" spans="2:11" s="86" customFormat="1" ht="97.5" customHeight="1">
      <c r="B52" s="146" t="s">
        <v>80</v>
      </c>
      <c r="C52" s="149"/>
      <c r="D52" s="150"/>
      <c r="E52" s="57">
        <v>984</v>
      </c>
      <c r="F52" s="58" t="s">
        <v>61</v>
      </c>
      <c r="G52" s="58" t="s">
        <v>170</v>
      </c>
      <c r="H52" s="57"/>
      <c r="I52" s="59">
        <v>8.8</v>
      </c>
      <c r="J52" s="59">
        <v>9.2</v>
      </c>
      <c r="K52" s="59">
        <v>9.6</v>
      </c>
    </row>
    <row r="53" spans="2:11" s="86" customFormat="1" ht="42" customHeight="1">
      <c r="B53" s="146" t="s">
        <v>81</v>
      </c>
      <c r="C53" s="149"/>
      <c r="D53" s="150"/>
      <c r="E53" s="57">
        <v>984</v>
      </c>
      <c r="F53" s="58" t="s">
        <v>61</v>
      </c>
      <c r="G53" s="58" t="s">
        <v>170</v>
      </c>
      <c r="H53" s="57">
        <v>200</v>
      </c>
      <c r="I53" s="59">
        <v>8.8</v>
      </c>
      <c r="J53" s="65">
        <v>9.2</v>
      </c>
      <c r="K53" s="65">
        <v>9.6</v>
      </c>
    </row>
    <row r="54" spans="2:11" ht="73.5" customHeight="1">
      <c r="B54" s="146" t="s">
        <v>171</v>
      </c>
      <c r="C54" s="149"/>
      <c r="D54" s="150"/>
      <c r="E54" s="57">
        <v>984</v>
      </c>
      <c r="F54" s="58" t="s">
        <v>61</v>
      </c>
      <c r="G54" s="58" t="s">
        <v>172</v>
      </c>
      <c r="H54" s="57"/>
      <c r="I54" s="59">
        <f>SUM(I55)</f>
        <v>45.6</v>
      </c>
      <c r="J54" s="59">
        <f>SUM(J55)</f>
        <v>47.8</v>
      </c>
      <c r="K54" s="59">
        <f>SUM(K55)</f>
        <v>49.8</v>
      </c>
    </row>
    <row r="55" spans="2:11" ht="42" customHeight="1">
      <c r="B55" s="146" t="s">
        <v>78</v>
      </c>
      <c r="C55" s="149"/>
      <c r="D55" s="150"/>
      <c r="E55" s="57">
        <v>984</v>
      </c>
      <c r="F55" s="58" t="s">
        <v>61</v>
      </c>
      <c r="G55" s="58" t="s">
        <v>172</v>
      </c>
      <c r="H55" s="57">
        <v>200</v>
      </c>
      <c r="I55" s="59">
        <v>45.6</v>
      </c>
      <c r="J55" s="60">
        <v>47.8</v>
      </c>
      <c r="K55" s="60">
        <v>49.8</v>
      </c>
    </row>
    <row r="56" spans="2:11" s="47" customFormat="1" ht="60" customHeight="1">
      <c r="B56" s="144" t="s">
        <v>82</v>
      </c>
      <c r="C56" s="144"/>
      <c r="D56" s="144"/>
      <c r="E56" s="66">
        <v>984</v>
      </c>
      <c r="F56" s="67" t="s">
        <v>83</v>
      </c>
      <c r="G56" s="67"/>
      <c r="H56" s="66"/>
      <c r="I56" s="68">
        <f>SUM(I57)</f>
        <v>290.7</v>
      </c>
      <c r="J56" s="68">
        <f>SUM(J57)</f>
        <v>304.6</v>
      </c>
      <c r="K56" s="68">
        <f>SUM(K57)</f>
        <v>318.5</v>
      </c>
    </row>
    <row r="57" spans="2:11" s="47" customFormat="1" ht="69.75" customHeight="1">
      <c r="B57" s="145" t="s">
        <v>224</v>
      </c>
      <c r="C57" s="145"/>
      <c r="D57" s="145"/>
      <c r="E57" s="69">
        <v>984</v>
      </c>
      <c r="F57" s="70" t="s">
        <v>85</v>
      </c>
      <c r="G57" s="70"/>
      <c r="H57" s="69"/>
      <c r="I57" s="71">
        <f>SUM(I58+I60)</f>
        <v>290.7</v>
      </c>
      <c r="J57" s="71">
        <f>SUM(J58+J60)</f>
        <v>304.6</v>
      </c>
      <c r="K57" s="71">
        <f>SUM(K58+K60)</f>
        <v>318.5</v>
      </c>
    </row>
    <row r="58" spans="2:11" s="47" customFormat="1" ht="179.25" customHeight="1">
      <c r="B58" s="161" t="s">
        <v>173</v>
      </c>
      <c r="C58" s="147"/>
      <c r="D58" s="148"/>
      <c r="E58" s="57">
        <v>984</v>
      </c>
      <c r="F58" s="58" t="s">
        <v>85</v>
      </c>
      <c r="G58" s="58" t="s">
        <v>174</v>
      </c>
      <c r="H58" s="57"/>
      <c r="I58" s="59">
        <f>SUM(I59)</f>
        <v>68</v>
      </c>
      <c r="J58" s="59">
        <f>SUM(J59)</f>
        <v>71.3</v>
      </c>
      <c r="K58" s="59">
        <f>SUM(K59)</f>
        <v>74.4</v>
      </c>
    </row>
    <row r="59" spans="2:11" ht="42" customHeight="1">
      <c r="B59" s="146" t="s">
        <v>78</v>
      </c>
      <c r="C59" s="149"/>
      <c r="D59" s="150"/>
      <c r="E59" s="57">
        <v>984</v>
      </c>
      <c r="F59" s="58" t="s">
        <v>85</v>
      </c>
      <c r="G59" s="58" t="s">
        <v>174</v>
      </c>
      <c r="H59" s="57">
        <v>200</v>
      </c>
      <c r="I59" s="59">
        <v>68</v>
      </c>
      <c r="J59" s="60">
        <v>71.3</v>
      </c>
      <c r="K59" s="60">
        <v>74.4</v>
      </c>
    </row>
    <row r="60" spans="2:11" s="47" customFormat="1" ht="125.25" customHeight="1">
      <c r="B60" s="146" t="s">
        <v>176</v>
      </c>
      <c r="C60" s="149"/>
      <c r="D60" s="150"/>
      <c r="E60" s="57">
        <v>984</v>
      </c>
      <c r="F60" s="58" t="s">
        <v>85</v>
      </c>
      <c r="G60" s="58" t="s">
        <v>175</v>
      </c>
      <c r="H60" s="57"/>
      <c r="I60" s="59">
        <f>SUM(I61)</f>
        <v>222.7</v>
      </c>
      <c r="J60" s="59">
        <f>SUM(J61)</f>
        <v>233.3</v>
      </c>
      <c r="K60" s="59">
        <f>SUM(K61)</f>
        <v>244.1</v>
      </c>
    </row>
    <row r="61" spans="2:11" ht="41.25" customHeight="1">
      <c r="B61" s="146" t="s">
        <v>78</v>
      </c>
      <c r="C61" s="149"/>
      <c r="D61" s="150"/>
      <c r="E61" s="57">
        <v>984</v>
      </c>
      <c r="F61" s="58" t="s">
        <v>85</v>
      </c>
      <c r="G61" s="58" t="s">
        <v>175</v>
      </c>
      <c r="H61" s="57">
        <v>200</v>
      </c>
      <c r="I61" s="59">
        <v>222.7</v>
      </c>
      <c r="J61" s="60">
        <v>233.3</v>
      </c>
      <c r="K61" s="60">
        <v>244.1</v>
      </c>
    </row>
    <row r="62" spans="2:11" ht="30" customHeight="1">
      <c r="B62" s="154" t="s">
        <v>86</v>
      </c>
      <c r="C62" s="155"/>
      <c r="D62" s="156"/>
      <c r="E62" s="66">
        <v>984</v>
      </c>
      <c r="F62" s="67" t="s">
        <v>87</v>
      </c>
      <c r="G62" s="67"/>
      <c r="H62" s="66"/>
      <c r="I62" s="68">
        <f>SUM(I63+I66+I71)</f>
        <v>125326.1</v>
      </c>
      <c r="J62" s="68">
        <f>SUM(J63+J66+J71)</f>
        <v>130689.4</v>
      </c>
      <c r="K62" s="68">
        <f>SUM(K63+K66+K71)</f>
        <v>136585.7</v>
      </c>
    </row>
    <row r="63" spans="2:11" ht="16.5" customHeight="1">
      <c r="B63" s="151" t="s">
        <v>88</v>
      </c>
      <c r="C63" s="162"/>
      <c r="D63" s="163"/>
      <c r="E63" s="69">
        <v>984</v>
      </c>
      <c r="F63" s="70" t="s">
        <v>89</v>
      </c>
      <c r="G63" s="70"/>
      <c r="H63" s="69"/>
      <c r="I63" s="71">
        <f aca="true" t="shared" si="2" ref="I63:K64">SUM(I64)</f>
        <v>2090.2</v>
      </c>
      <c r="J63" s="71">
        <f t="shared" si="2"/>
        <v>2112.4</v>
      </c>
      <c r="K63" s="71">
        <f t="shared" si="2"/>
        <v>2134.3</v>
      </c>
    </row>
    <row r="64" spans="2:11" s="47" customFormat="1" ht="85.5" customHeight="1">
      <c r="B64" s="158" t="s">
        <v>178</v>
      </c>
      <c r="C64" s="159"/>
      <c r="D64" s="160"/>
      <c r="E64" s="62">
        <v>984</v>
      </c>
      <c r="F64" s="63" t="s">
        <v>89</v>
      </c>
      <c r="G64" s="63" t="s">
        <v>177</v>
      </c>
      <c r="H64" s="62"/>
      <c r="I64" s="64">
        <f t="shared" si="2"/>
        <v>2090.2</v>
      </c>
      <c r="J64" s="64">
        <f t="shared" si="2"/>
        <v>2112.4</v>
      </c>
      <c r="K64" s="64">
        <f t="shared" si="2"/>
        <v>2134.3</v>
      </c>
    </row>
    <row r="65" spans="2:11" ht="42.75" customHeight="1">
      <c r="B65" s="146" t="s">
        <v>78</v>
      </c>
      <c r="C65" s="149"/>
      <c r="D65" s="150"/>
      <c r="E65" s="62">
        <v>984</v>
      </c>
      <c r="F65" s="63" t="s">
        <v>89</v>
      </c>
      <c r="G65" s="63" t="s">
        <v>177</v>
      </c>
      <c r="H65" s="62">
        <v>200</v>
      </c>
      <c r="I65" s="64">
        <v>2090.2</v>
      </c>
      <c r="J65" s="60">
        <v>2112.4</v>
      </c>
      <c r="K65" s="60">
        <v>2134.3</v>
      </c>
    </row>
    <row r="66" spans="2:11" s="48" customFormat="1" ht="31.5" customHeight="1">
      <c r="B66" s="151" t="s">
        <v>90</v>
      </c>
      <c r="C66" s="162"/>
      <c r="D66" s="163"/>
      <c r="E66" s="69">
        <v>984</v>
      </c>
      <c r="F66" s="70" t="s">
        <v>91</v>
      </c>
      <c r="G66" s="70"/>
      <c r="H66" s="69"/>
      <c r="I66" s="71">
        <f>SUM(I67+I69)</f>
        <v>123213.90000000001</v>
      </c>
      <c r="J66" s="71">
        <f>SUM(J67+J69)</f>
        <v>128554</v>
      </c>
      <c r="K66" s="71">
        <f>SUM(K67+K69)</f>
        <v>134427.40000000002</v>
      </c>
    </row>
    <row r="67" spans="2:11" s="47" customFormat="1" ht="96" customHeight="1">
      <c r="B67" s="146" t="s">
        <v>180</v>
      </c>
      <c r="C67" s="147"/>
      <c r="D67" s="148"/>
      <c r="E67" s="57">
        <v>984</v>
      </c>
      <c r="F67" s="58" t="s">
        <v>91</v>
      </c>
      <c r="G67" s="58" t="s">
        <v>179</v>
      </c>
      <c r="H67" s="57"/>
      <c r="I67" s="59">
        <f>SUM(I68)</f>
        <v>122791.1</v>
      </c>
      <c r="J67" s="59">
        <f>SUM(J68)</f>
        <v>128110.6</v>
      </c>
      <c r="K67" s="59">
        <f>SUM(K68)</f>
        <v>133963.7</v>
      </c>
    </row>
    <row r="68" spans="2:11" ht="42.75" customHeight="1">
      <c r="B68" s="146" t="s">
        <v>78</v>
      </c>
      <c r="C68" s="149"/>
      <c r="D68" s="150"/>
      <c r="E68" s="57">
        <v>984</v>
      </c>
      <c r="F68" s="58" t="s">
        <v>91</v>
      </c>
      <c r="G68" s="58" t="s">
        <v>179</v>
      </c>
      <c r="H68" s="57">
        <v>200</v>
      </c>
      <c r="I68" s="59">
        <v>122791.1</v>
      </c>
      <c r="J68" s="59">
        <v>128110.6</v>
      </c>
      <c r="K68" s="59">
        <v>133963.7</v>
      </c>
    </row>
    <row r="69" spans="2:11" ht="71.25" customHeight="1">
      <c r="B69" s="146" t="s">
        <v>171</v>
      </c>
      <c r="C69" s="149"/>
      <c r="D69" s="150"/>
      <c r="E69" s="57">
        <v>984</v>
      </c>
      <c r="F69" s="58" t="s">
        <v>91</v>
      </c>
      <c r="G69" s="63" t="s">
        <v>172</v>
      </c>
      <c r="H69" s="57"/>
      <c r="I69" s="59">
        <f>SUM(I70)</f>
        <v>422.8</v>
      </c>
      <c r="J69" s="59">
        <f>SUM(J70)</f>
        <v>443.4</v>
      </c>
      <c r="K69" s="59">
        <f>SUM(K70)</f>
        <v>463.7</v>
      </c>
    </row>
    <row r="70" spans="2:11" ht="42" customHeight="1">
      <c r="B70" s="146" t="s">
        <v>78</v>
      </c>
      <c r="C70" s="149"/>
      <c r="D70" s="150"/>
      <c r="E70" s="57">
        <v>984</v>
      </c>
      <c r="F70" s="58" t="s">
        <v>91</v>
      </c>
      <c r="G70" s="63" t="s">
        <v>172</v>
      </c>
      <c r="H70" s="57">
        <v>200</v>
      </c>
      <c r="I70" s="59">
        <v>422.8</v>
      </c>
      <c r="J70" s="60">
        <v>443.4</v>
      </c>
      <c r="K70" s="60">
        <v>463.7</v>
      </c>
    </row>
    <row r="71" spans="2:11" s="47" customFormat="1" ht="31.5" customHeight="1">
      <c r="B71" s="145" t="s">
        <v>92</v>
      </c>
      <c r="C71" s="145"/>
      <c r="D71" s="145"/>
      <c r="E71" s="69">
        <v>984</v>
      </c>
      <c r="F71" s="70" t="s">
        <v>93</v>
      </c>
      <c r="G71" s="69"/>
      <c r="H71" s="69"/>
      <c r="I71" s="71">
        <f>I72</f>
        <v>22</v>
      </c>
      <c r="J71" s="71">
        <f>J72</f>
        <v>23</v>
      </c>
      <c r="K71" s="71">
        <f>K72</f>
        <v>24</v>
      </c>
    </row>
    <row r="72" spans="2:11" ht="61.5" customHeight="1">
      <c r="B72" s="146" t="s">
        <v>94</v>
      </c>
      <c r="C72" s="149"/>
      <c r="D72" s="150"/>
      <c r="E72" s="57">
        <v>984</v>
      </c>
      <c r="F72" s="58" t="s">
        <v>93</v>
      </c>
      <c r="G72" s="58" t="s">
        <v>95</v>
      </c>
      <c r="H72" s="57"/>
      <c r="I72" s="59">
        <f>SUM(I73)</f>
        <v>22</v>
      </c>
      <c r="J72" s="59">
        <f>SUM(J73)</f>
        <v>23</v>
      </c>
      <c r="K72" s="59">
        <f>SUM(K73)</f>
        <v>24</v>
      </c>
    </row>
    <row r="73" spans="2:11" s="48" customFormat="1" ht="45" customHeight="1">
      <c r="B73" s="146" t="s">
        <v>78</v>
      </c>
      <c r="C73" s="149"/>
      <c r="D73" s="150"/>
      <c r="E73" s="57">
        <v>984</v>
      </c>
      <c r="F73" s="58" t="s">
        <v>93</v>
      </c>
      <c r="G73" s="58" t="s">
        <v>95</v>
      </c>
      <c r="H73" s="57">
        <v>200</v>
      </c>
      <c r="I73" s="59">
        <v>22</v>
      </c>
      <c r="J73" s="61">
        <v>23</v>
      </c>
      <c r="K73" s="61">
        <v>24</v>
      </c>
    </row>
    <row r="74" spans="2:11" s="48" customFormat="1" ht="29.25" customHeight="1">
      <c r="B74" s="164" t="s">
        <v>96</v>
      </c>
      <c r="C74" s="165"/>
      <c r="D74" s="166"/>
      <c r="E74" s="87">
        <v>984</v>
      </c>
      <c r="F74" s="88" t="s">
        <v>97</v>
      </c>
      <c r="G74" s="87"/>
      <c r="H74" s="87"/>
      <c r="I74" s="73">
        <f>I75</f>
        <v>154153.7</v>
      </c>
      <c r="J74" s="73">
        <f>J75</f>
        <v>110413.40000000001</v>
      </c>
      <c r="K74" s="73">
        <f>K75</f>
        <v>104872.09999999999</v>
      </c>
    </row>
    <row r="75" spans="2:11" s="47" customFormat="1" ht="17.25" customHeight="1">
      <c r="B75" s="167" t="s">
        <v>98</v>
      </c>
      <c r="C75" s="168"/>
      <c r="D75" s="169"/>
      <c r="E75" s="89">
        <v>984</v>
      </c>
      <c r="F75" s="90" t="s">
        <v>99</v>
      </c>
      <c r="G75" s="89"/>
      <c r="H75" s="89"/>
      <c r="I75" s="72">
        <f>SUM(I76+I78+M75+I80+I83+I85)</f>
        <v>154153.7</v>
      </c>
      <c r="J75" s="72">
        <f>SUM(J76+J78+J80+J83+J85)</f>
        <v>110413.40000000001</v>
      </c>
      <c r="K75" s="72">
        <f>SUM(K76+K78+K80+K83+K85)</f>
        <v>104872.09999999999</v>
      </c>
    </row>
    <row r="76" spans="2:19" s="47" customFormat="1" ht="47.25" customHeight="1">
      <c r="B76" s="146" t="s">
        <v>100</v>
      </c>
      <c r="C76" s="149"/>
      <c r="D76" s="150"/>
      <c r="E76" s="57">
        <v>984</v>
      </c>
      <c r="F76" s="58" t="s">
        <v>99</v>
      </c>
      <c r="G76" s="63" t="s">
        <v>101</v>
      </c>
      <c r="H76" s="57"/>
      <c r="I76" s="59">
        <f>SUM(I77:I77)</f>
        <v>17349.5</v>
      </c>
      <c r="J76" s="59">
        <f>SUM(J77:J77)</f>
        <v>17215</v>
      </c>
      <c r="K76" s="59">
        <f>SUM(K77:K77)</f>
        <v>15120</v>
      </c>
      <c r="S76" s="91"/>
    </row>
    <row r="77" spans="2:11" s="47" customFormat="1" ht="42.75" customHeight="1">
      <c r="B77" s="146" t="s">
        <v>78</v>
      </c>
      <c r="C77" s="149"/>
      <c r="D77" s="150"/>
      <c r="E77" s="57">
        <v>984</v>
      </c>
      <c r="F77" s="58" t="s">
        <v>99</v>
      </c>
      <c r="G77" s="63" t="s">
        <v>101</v>
      </c>
      <c r="H77" s="57">
        <v>200</v>
      </c>
      <c r="I77" s="59">
        <v>17349.5</v>
      </c>
      <c r="J77" s="61">
        <v>17215</v>
      </c>
      <c r="K77" s="61">
        <v>15120</v>
      </c>
    </row>
    <row r="78" spans="2:11" s="47" customFormat="1" ht="83.25" customHeight="1">
      <c r="B78" s="146" t="s">
        <v>102</v>
      </c>
      <c r="C78" s="149"/>
      <c r="D78" s="150"/>
      <c r="E78" s="57">
        <v>984</v>
      </c>
      <c r="F78" s="58" t="s">
        <v>99</v>
      </c>
      <c r="G78" s="58" t="s">
        <v>181</v>
      </c>
      <c r="H78" s="57"/>
      <c r="I78" s="59">
        <f>SUM(I79)</f>
        <v>219.3</v>
      </c>
      <c r="J78" s="59">
        <f>SUM(J79)</f>
        <v>230</v>
      </c>
      <c r="K78" s="59">
        <f>SUM(K79)</f>
        <v>240.5</v>
      </c>
    </row>
    <row r="79" spans="2:11" s="47" customFormat="1" ht="42.75" customHeight="1">
      <c r="B79" s="146" t="s">
        <v>78</v>
      </c>
      <c r="C79" s="149"/>
      <c r="D79" s="150"/>
      <c r="E79" s="57">
        <v>984</v>
      </c>
      <c r="F79" s="58" t="s">
        <v>99</v>
      </c>
      <c r="G79" s="58" t="s">
        <v>181</v>
      </c>
      <c r="H79" s="57">
        <v>200</v>
      </c>
      <c r="I79" s="59">
        <v>219.3</v>
      </c>
      <c r="J79" s="61">
        <v>230</v>
      </c>
      <c r="K79" s="60">
        <v>240.5</v>
      </c>
    </row>
    <row r="80" spans="2:11" s="47" customFormat="1" ht="45" customHeight="1">
      <c r="B80" s="146" t="s">
        <v>182</v>
      </c>
      <c r="C80" s="149"/>
      <c r="D80" s="150"/>
      <c r="E80" s="62">
        <v>984</v>
      </c>
      <c r="F80" s="63" t="s">
        <v>99</v>
      </c>
      <c r="G80" s="63" t="s">
        <v>183</v>
      </c>
      <c r="H80" s="63"/>
      <c r="I80" s="92">
        <f>SUM(I81+I82)</f>
        <v>71821.9</v>
      </c>
      <c r="J80" s="92">
        <f>SUM(J81+J82)</f>
        <v>14110.6</v>
      </c>
      <c r="K80" s="92">
        <f>SUM(K81+K82)</f>
        <v>32279.6</v>
      </c>
    </row>
    <row r="81" spans="2:11" ht="42" customHeight="1">
      <c r="B81" s="146" t="s">
        <v>78</v>
      </c>
      <c r="C81" s="149"/>
      <c r="D81" s="150"/>
      <c r="E81" s="62">
        <v>984</v>
      </c>
      <c r="F81" s="63" t="s">
        <v>99</v>
      </c>
      <c r="G81" s="63" t="s">
        <v>183</v>
      </c>
      <c r="H81" s="63" t="s">
        <v>103</v>
      </c>
      <c r="I81" s="92">
        <v>71621.9</v>
      </c>
      <c r="J81" s="60">
        <v>14010.6</v>
      </c>
      <c r="K81" s="61">
        <v>32079.6</v>
      </c>
    </row>
    <row r="82" spans="2:11" ht="13.5" customHeight="1">
      <c r="B82" s="176" t="s">
        <v>64</v>
      </c>
      <c r="C82" s="177"/>
      <c r="D82" s="178"/>
      <c r="E82" s="62">
        <v>984</v>
      </c>
      <c r="F82" s="63" t="s">
        <v>99</v>
      </c>
      <c r="G82" s="63" t="s">
        <v>183</v>
      </c>
      <c r="H82" s="113" t="s">
        <v>77</v>
      </c>
      <c r="I82" s="92">
        <v>200</v>
      </c>
      <c r="J82" s="61">
        <v>100</v>
      </c>
      <c r="K82" s="61">
        <v>200</v>
      </c>
    </row>
    <row r="83" spans="2:11" ht="58.5" customHeight="1">
      <c r="B83" s="146" t="s">
        <v>184</v>
      </c>
      <c r="C83" s="149"/>
      <c r="D83" s="150"/>
      <c r="E83" s="110">
        <v>984</v>
      </c>
      <c r="F83" s="111" t="s">
        <v>99</v>
      </c>
      <c r="G83" s="63" t="s">
        <v>185</v>
      </c>
      <c r="H83" s="111"/>
      <c r="I83" s="64">
        <f>SUM(I84)</f>
        <v>22721.7</v>
      </c>
      <c r="J83" s="64">
        <f>SUM(J84)</f>
        <v>70206.5</v>
      </c>
      <c r="K83" s="64">
        <f>SUM(K84)</f>
        <v>24112.8</v>
      </c>
    </row>
    <row r="84" spans="2:11" ht="45" customHeight="1">
      <c r="B84" s="146" t="s">
        <v>78</v>
      </c>
      <c r="C84" s="149"/>
      <c r="D84" s="150"/>
      <c r="E84" s="110">
        <v>984</v>
      </c>
      <c r="F84" s="111" t="s">
        <v>99</v>
      </c>
      <c r="G84" s="63" t="s">
        <v>185</v>
      </c>
      <c r="H84" s="111" t="s">
        <v>103</v>
      </c>
      <c r="I84" s="64">
        <v>22721.7</v>
      </c>
      <c r="J84" s="60">
        <v>70206.5</v>
      </c>
      <c r="K84" s="60">
        <v>24112.8</v>
      </c>
    </row>
    <row r="85" spans="2:11" s="47" customFormat="1" ht="71.25" customHeight="1">
      <c r="B85" s="146" t="s">
        <v>186</v>
      </c>
      <c r="C85" s="147"/>
      <c r="D85" s="148"/>
      <c r="E85" s="62">
        <v>984</v>
      </c>
      <c r="F85" s="63" t="s">
        <v>99</v>
      </c>
      <c r="G85" s="63" t="s">
        <v>187</v>
      </c>
      <c r="H85" s="63"/>
      <c r="I85" s="59">
        <f>SUM(I86)</f>
        <v>42041.3</v>
      </c>
      <c r="J85" s="59">
        <f>SUM(J86)</f>
        <v>8651.3</v>
      </c>
      <c r="K85" s="59">
        <f>SUM(K86)</f>
        <v>33119.2</v>
      </c>
    </row>
    <row r="86" spans="2:11" ht="43.5" customHeight="1">
      <c r="B86" s="146" t="s">
        <v>78</v>
      </c>
      <c r="C86" s="149"/>
      <c r="D86" s="150"/>
      <c r="E86" s="62">
        <v>984</v>
      </c>
      <c r="F86" s="63" t="s">
        <v>99</v>
      </c>
      <c r="G86" s="63" t="s">
        <v>187</v>
      </c>
      <c r="H86" s="63" t="s">
        <v>103</v>
      </c>
      <c r="I86" s="59">
        <v>42041.3</v>
      </c>
      <c r="J86" s="60">
        <v>8651.3</v>
      </c>
      <c r="K86" s="60">
        <v>33119.2</v>
      </c>
    </row>
    <row r="87" spans="2:11" ht="17.25" customHeight="1">
      <c r="B87" s="154" t="s">
        <v>65</v>
      </c>
      <c r="C87" s="155"/>
      <c r="D87" s="156"/>
      <c r="E87" s="66">
        <v>984</v>
      </c>
      <c r="F87" s="67" t="s">
        <v>66</v>
      </c>
      <c r="G87" s="66"/>
      <c r="H87" s="66"/>
      <c r="I87" s="68">
        <f>SUM(I88+I93+I98)</f>
        <v>2815.9</v>
      </c>
      <c r="J87" s="68">
        <f>SUM(J88+J93+J98)</f>
        <v>2953.2</v>
      </c>
      <c r="K87" s="68">
        <f>SUM(K88+K93+K98)</f>
        <v>3118.9</v>
      </c>
    </row>
    <row r="88" spans="2:11" ht="47.25" customHeight="1">
      <c r="B88" s="151" t="s">
        <v>67</v>
      </c>
      <c r="C88" s="152"/>
      <c r="D88" s="153"/>
      <c r="E88" s="69">
        <v>984</v>
      </c>
      <c r="F88" s="70" t="s">
        <v>68</v>
      </c>
      <c r="G88" s="69"/>
      <c r="H88" s="69"/>
      <c r="I88" s="71">
        <f>SUM(I89+I91)</f>
        <v>129.4</v>
      </c>
      <c r="J88" s="71">
        <f>SUM(J89+J91)</f>
        <v>135.8</v>
      </c>
      <c r="K88" s="71">
        <f>SUM(K89+K91)</f>
        <v>172.6</v>
      </c>
    </row>
    <row r="89" spans="2:11" ht="82.5" customHeight="1">
      <c r="B89" s="146" t="s">
        <v>188</v>
      </c>
      <c r="C89" s="149"/>
      <c r="D89" s="150"/>
      <c r="E89" s="57">
        <v>984</v>
      </c>
      <c r="F89" s="58" t="s">
        <v>68</v>
      </c>
      <c r="G89" s="57">
        <v>9920000181</v>
      </c>
      <c r="H89" s="57"/>
      <c r="I89" s="59">
        <f>I90</f>
        <v>123.9</v>
      </c>
      <c r="J89" s="59">
        <f>J90</f>
        <v>130</v>
      </c>
      <c r="K89" s="59">
        <f>K90</f>
        <v>136</v>
      </c>
    </row>
    <row r="90" spans="2:11" ht="42" customHeight="1">
      <c r="B90" s="146" t="s">
        <v>78</v>
      </c>
      <c r="C90" s="149"/>
      <c r="D90" s="150"/>
      <c r="E90" s="57">
        <v>984</v>
      </c>
      <c r="F90" s="58" t="s">
        <v>68</v>
      </c>
      <c r="G90" s="57">
        <v>9920000181</v>
      </c>
      <c r="H90" s="57">
        <v>200</v>
      </c>
      <c r="I90" s="59">
        <v>123.9</v>
      </c>
      <c r="J90" s="61">
        <v>130</v>
      </c>
      <c r="K90" s="61">
        <v>136</v>
      </c>
    </row>
    <row r="91" spans="2:11" ht="84.75" customHeight="1">
      <c r="B91" s="170" t="s">
        <v>104</v>
      </c>
      <c r="C91" s="170"/>
      <c r="D91" s="170"/>
      <c r="E91" s="57">
        <v>984</v>
      </c>
      <c r="F91" s="58" t="s">
        <v>68</v>
      </c>
      <c r="G91" s="57">
        <v>9930000462</v>
      </c>
      <c r="H91" s="57"/>
      <c r="I91" s="59">
        <f>SUM(I92)</f>
        <v>5.5</v>
      </c>
      <c r="J91" s="59">
        <f>SUM(J92)</f>
        <v>5.8</v>
      </c>
      <c r="K91" s="59">
        <f>SUM(K92)</f>
        <v>36.6</v>
      </c>
    </row>
    <row r="92" spans="2:11" ht="42.75" customHeight="1">
      <c r="B92" s="146" t="s">
        <v>78</v>
      </c>
      <c r="C92" s="149"/>
      <c r="D92" s="150"/>
      <c r="E92" s="57">
        <v>984</v>
      </c>
      <c r="F92" s="58" t="s">
        <v>68</v>
      </c>
      <c r="G92" s="57">
        <v>9930000462</v>
      </c>
      <c r="H92" s="57">
        <v>200</v>
      </c>
      <c r="I92" s="59">
        <v>5.5</v>
      </c>
      <c r="J92" s="60">
        <v>5.8</v>
      </c>
      <c r="K92" s="60">
        <v>36.6</v>
      </c>
    </row>
    <row r="93" spans="2:11" ht="17.25" customHeight="1">
      <c r="B93" s="151" t="s">
        <v>105</v>
      </c>
      <c r="C93" s="152"/>
      <c r="D93" s="153"/>
      <c r="E93" s="69">
        <v>984</v>
      </c>
      <c r="F93" s="70" t="s">
        <v>106</v>
      </c>
      <c r="G93" s="69"/>
      <c r="H93" s="69"/>
      <c r="I93" s="71">
        <f>SUM(I96+I94)</f>
        <v>2498.5</v>
      </c>
      <c r="J93" s="71">
        <f>SUM(J96+J94)</f>
        <v>2620.2</v>
      </c>
      <c r="K93" s="71">
        <f>SUM(K96+K94)</f>
        <v>2740</v>
      </c>
    </row>
    <row r="94" spans="2:11" ht="58.5" customHeight="1">
      <c r="B94" s="146" t="s">
        <v>107</v>
      </c>
      <c r="C94" s="149"/>
      <c r="D94" s="150"/>
      <c r="E94" s="57">
        <v>984</v>
      </c>
      <c r="F94" s="58" t="s">
        <v>106</v>
      </c>
      <c r="G94" s="58" t="s">
        <v>108</v>
      </c>
      <c r="H94" s="57"/>
      <c r="I94" s="59">
        <f>SUM(I95)</f>
        <v>587.6</v>
      </c>
      <c r="J94" s="59">
        <f>SUM(J95)</f>
        <v>616.2</v>
      </c>
      <c r="K94" s="59">
        <f>SUM(K95)</f>
        <v>644.4</v>
      </c>
    </row>
    <row r="95" spans="2:11" ht="42" customHeight="1">
      <c r="B95" s="146" t="s">
        <v>78</v>
      </c>
      <c r="C95" s="149"/>
      <c r="D95" s="150"/>
      <c r="E95" s="57">
        <v>984</v>
      </c>
      <c r="F95" s="58" t="s">
        <v>106</v>
      </c>
      <c r="G95" s="58" t="s">
        <v>108</v>
      </c>
      <c r="H95" s="57">
        <v>200</v>
      </c>
      <c r="I95" s="59">
        <v>587.6</v>
      </c>
      <c r="J95" s="60">
        <v>616.2</v>
      </c>
      <c r="K95" s="60">
        <v>644.4</v>
      </c>
    </row>
    <row r="96" spans="2:11" ht="75.75" customHeight="1">
      <c r="B96" s="158" t="s">
        <v>189</v>
      </c>
      <c r="C96" s="159"/>
      <c r="D96" s="160"/>
      <c r="E96" s="62">
        <v>984</v>
      </c>
      <c r="F96" s="63" t="s">
        <v>106</v>
      </c>
      <c r="G96" s="62">
        <v>9950000560</v>
      </c>
      <c r="H96" s="62"/>
      <c r="I96" s="64">
        <f>SUM(I97)</f>
        <v>1910.9</v>
      </c>
      <c r="J96" s="64">
        <f>SUM(J97)</f>
        <v>2004</v>
      </c>
      <c r="K96" s="64">
        <f>SUM(K97)</f>
        <v>2095.6</v>
      </c>
    </row>
    <row r="97" spans="2:11" s="47" customFormat="1" ht="42.75" customHeight="1">
      <c r="B97" s="146" t="s">
        <v>78</v>
      </c>
      <c r="C97" s="149"/>
      <c r="D97" s="150"/>
      <c r="E97" s="62">
        <v>984</v>
      </c>
      <c r="F97" s="63" t="s">
        <v>106</v>
      </c>
      <c r="G97" s="62">
        <v>9950000560</v>
      </c>
      <c r="H97" s="62">
        <v>200</v>
      </c>
      <c r="I97" s="64">
        <v>1910.9</v>
      </c>
      <c r="J97" s="61">
        <v>2004</v>
      </c>
      <c r="K97" s="60">
        <v>2095.6</v>
      </c>
    </row>
    <row r="98" spans="2:11" s="47" customFormat="1" ht="30.75" customHeight="1">
      <c r="B98" s="151" t="s">
        <v>109</v>
      </c>
      <c r="C98" s="152"/>
      <c r="D98" s="153"/>
      <c r="E98" s="69">
        <v>984</v>
      </c>
      <c r="F98" s="70" t="s">
        <v>110</v>
      </c>
      <c r="G98" s="69"/>
      <c r="H98" s="69"/>
      <c r="I98" s="71">
        <f>SUM(I99+I101)</f>
        <v>188</v>
      </c>
      <c r="J98" s="71">
        <f>SUM(J99+J101)</f>
        <v>197.2</v>
      </c>
      <c r="K98" s="71">
        <f>SUM(K99+K101)</f>
        <v>206.3</v>
      </c>
    </row>
    <row r="99" spans="2:11" s="47" customFormat="1" ht="69" customHeight="1">
      <c r="B99" s="146" t="s">
        <v>111</v>
      </c>
      <c r="C99" s="149"/>
      <c r="D99" s="150"/>
      <c r="E99" s="57">
        <v>984</v>
      </c>
      <c r="F99" s="58" t="s">
        <v>110</v>
      </c>
      <c r="G99" s="58" t="s">
        <v>112</v>
      </c>
      <c r="H99" s="57"/>
      <c r="I99" s="59">
        <f>SUM(I100)</f>
        <v>88</v>
      </c>
      <c r="J99" s="59">
        <f>SUM(J100)</f>
        <v>92.3</v>
      </c>
      <c r="K99" s="59">
        <f>SUM(K100)</f>
        <v>96.6</v>
      </c>
    </row>
    <row r="100" spans="2:11" s="47" customFormat="1" ht="41.25" customHeight="1">
      <c r="B100" s="146" t="s">
        <v>78</v>
      </c>
      <c r="C100" s="149"/>
      <c r="D100" s="150"/>
      <c r="E100" s="57">
        <v>984</v>
      </c>
      <c r="F100" s="58" t="s">
        <v>110</v>
      </c>
      <c r="G100" s="58" t="s">
        <v>112</v>
      </c>
      <c r="H100" s="57">
        <v>200</v>
      </c>
      <c r="I100" s="59">
        <v>88</v>
      </c>
      <c r="J100" s="60">
        <v>92.3</v>
      </c>
      <c r="K100" s="60">
        <v>96.6</v>
      </c>
    </row>
    <row r="101" spans="2:11" s="47" customFormat="1" ht="126" customHeight="1">
      <c r="B101" s="146" t="s">
        <v>113</v>
      </c>
      <c r="C101" s="149"/>
      <c r="D101" s="150"/>
      <c r="E101" s="57">
        <v>984</v>
      </c>
      <c r="F101" s="58" t="s">
        <v>110</v>
      </c>
      <c r="G101" s="58" t="s">
        <v>114</v>
      </c>
      <c r="H101" s="57"/>
      <c r="I101" s="59">
        <f>SUM(I102)</f>
        <v>100</v>
      </c>
      <c r="J101" s="59">
        <f>SUM(J102)</f>
        <v>104.9</v>
      </c>
      <c r="K101" s="59">
        <f>SUM(K102)</f>
        <v>109.7</v>
      </c>
    </row>
    <row r="102" spans="2:11" s="47" customFormat="1" ht="41.25" customHeight="1">
      <c r="B102" s="146" t="s">
        <v>78</v>
      </c>
      <c r="C102" s="149"/>
      <c r="D102" s="150"/>
      <c r="E102" s="57">
        <v>984</v>
      </c>
      <c r="F102" s="58" t="s">
        <v>110</v>
      </c>
      <c r="G102" s="58" t="s">
        <v>114</v>
      </c>
      <c r="H102" s="57">
        <v>200</v>
      </c>
      <c r="I102" s="59">
        <v>100</v>
      </c>
      <c r="J102" s="60">
        <v>104.9</v>
      </c>
      <c r="K102" s="60">
        <v>109.7</v>
      </c>
    </row>
    <row r="103" spans="2:11" ht="29.25" customHeight="1">
      <c r="B103" s="144" t="s">
        <v>115</v>
      </c>
      <c r="C103" s="144"/>
      <c r="D103" s="144"/>
      <c r="E103" s="66">
        <v>984</v>
      </c>
      <c r="F103" s="67" t="s">
        <v>116</v>
      </c>
      <c r="G103" s="66"/>
      <c r="H103" s="66"/>
      <c r="I103" s="68">
        <f>SUM(I104+I115)</f>
        <v>31265.4</v>
      </c>
      <c r="J103" s="68">
        <f>SUM(J104+J115)</f>
        <v>32767.300000000003</v>
      </c>
      <c r="K103" s="68">
        <f>SUM(K104+K115)</f>
        <v>34366</v>
      </c>
    </row>
    <row r="104" spans="2:11" ht="16.5" customHeight="1">
      <c r="B104" s="145" t="s">
        <v>117</v>
      </c>
      <c r="C104" s="145"/>
      <c r="D104" s="145"/>
      <c r="E104" s="69">
        <v>984</v>
      </c>
      <c r="F104" s="70" t="s">
        <v>118</v>
      </c>
      <c r="G104" s="69"/>
      <c r="H104" s="69"/>
      <c r="I104" s="71">
        <f>SUM(I105+I107+I109+I111+I113)</f>
        <v>14117.6</v>
      </c>
      <c r="J104" s="71">
        <f>SUM(J105+J107+J109+J111+J113)</f>
        <v>14801</v>
      </c>
      <c r="K104" s="71">
        <f>SUM(K105+K107+K109+K111+K113)</f>
        <v>15473.499999999998</v>
      </c>
    </row>
    <row r="105" spans="2:11" ht="70.5" customHeight="1">
      <c r="B105" s="146" t="s">
        <v>111</v>
      </c>
      <c r="C105" s="149"/>
      <c r="D105" s="150"/>
      <c r="E105" s="57">
        <v>984</v>
      </c>
      <c r="F105" s="58" t="s">
        <v>118</v>
      </c>
      <c r="G105" s="58" t="s">
        <v>112</v>
      </c>
      <c r="H105" s="57"/>
      <c r="I105" s="59">
        <f>I106</f>
        <v>85</v>
      </c>
      <c r="J105" s="59">
        <f>J106</f>
        <v>85</v>
      </c>
      <c r="K105" s="59">
        <f>K106</f>
        <v>85</v>
      </c>
    </row>
    <row r="106" spans="2:11" ht="45.75" customHeight="1">
      <c r="B106" s="146" t="s">
        <v>78</v>
      </c>
      <c r="C106" s="149"/>
      <c r="D106" s="150"/>
      <c r="E106" s="57">
        <v>984</v>
      </c>
      <c r="F106" s="58" t="s">
        <v>118</v>
      </c>
      <c r="G106" s="58" t="s">
        <v>112</v>
      </c>
      <c r="H106" s="57">
        <v>200</v>
      </c>
      <c r="I106" s="59">
        <v>85</v>
      </c>
      <c r="J106" s="61">
        <v>85</v>
      </c>
      <c r="K106" s="61">
        <v>85</v>
      </c>
    </row>
    <row r="107" spans="2:11" s="47" customFormat="1" ht="90" customHeight="1">
      <c r="B107" s="170" t="s">
        <v>104</v>
      </c>
      <c r="C107" s="170"/>
      <c r="D107" s="170"/>
      <c r="E107" s="57">
        <v>984</v>
      </c>
      <c r="F107" s="58" t="s">
        <v>118</v>
      </c>
      <c r="G107" s="57">
        <v>9930000462</v>
      </c>
      <c r="H107" s="57"/>
      <c r="I107" s="59">
        <f>SUM(I108)</f>
        <v>1056</v>
      </c>
      <c r="J107" s="59">
        <f>SUM(J108)</f>
        <v>1107.4</v>
      </c>
      <c r="K107" s="59">
        <f>SUM(K108)</f>
        <v>1158</v>
      </c>
    </row>
    <row r="108" spans="2:11" ht="42.75" customHeight="1">
      <c r="B108" s="146" t="s">
        <v>78</v>
      </c>
      <c r="C108" s="149"/>
      <c r="D108" s="150"/>
      <c r="E108" s="57">
        <v>984</v>
      </c>
      <c r="F108" s="58" t="s">
        <v>118</v>
      </c>
      <c r="G108" s="57">
        <v>9930000462</v>
      </c>
      <c r="H108" s="57">
        <v>200</v>
      </c>
      <c r="I108" s="59">
        <v>1056</v>
      </c>
      <c r="J108" s="60">
        <v>1107.4</v>
      </c>
      <c r="K108" s="61">
        <v>1158</v>
      </c>
    </row>
    <row r="109" spans="2:11" s="47" customFormat="1" ht="69.75" customHeight="1">
      <c r="B109" s="170" t="s">
        <v>190</v>
      </c>
      <c r="C109" s="170"/>
      <c r="D109" s="170"/>
      <c r="E109" s="57">
        <v>984</v>
      </c>
      <c r="F109" s="58" t="s">
        <v>118</v>
      </c>
      <c r="G109" s="57">
        <v>9950000200</v>
      </c>
      <c r="H109" s="57"/>
      <c r="I109" s="59">
        <f>SUM(I110)</f>
        <v>11082</v>
      </c>
      <c r="J109" s="59">
        <f>SUM(J110)</f>
        <v>11621.7</v>
      </c>
      <c r="K109" s="59">
        <f>SUM(K110)</f>
        <v>12152.8</v>
      </c>
    </row>
    <row r="110" spans="2:11" s="47" customFormat="1" ht="45" customHeight="1">
      <c r="B110" s="146" t="s">
        <v>78</v>
      </c>
      <c r="C110" s="149"/>
      <c r="D110" s="150"/>
      <c r="E110" s="57">
        <v>984</v>
      </c>
      <c r="F110" s="58" t="s">
        <v>118</v>
      </c>
      <c r="G110" s="57">
        <v>9950000200</v>
      </c>
      <c r="H110" s="57">
        <v>200</v>
      </c>
      <c r="I110" s="59">
        <v>11082</v>
      </c>
      <c r="J110" s="60">
        <v>11621.7</v>
      </c>
      <c r="K110" s="60">
        <v>12152.8</v>
      </c>
    </row>
    <row r="111" spans="2:11" ht="61.5" customHeight="1">
      <c r="B111" s="146" t="s">
        <v>191</v>
      </c>
      <c r="C111" s="149"/>
      <c r="D111" s="150"/>
      <c r="E111" s="57">
        <v>984</v>
      </c>
      <c r="F111" s="58" t="s">
        <v>118</v>
      </c>
      <c r="G111" s="57">
        <v>9950000210</v>
      </c>
      <c r="H111" s="57"/>
      <c r="I111" s="59">
        <f>SUM(I112)</f>
        <v>1012.5</v>
      </c>
      <c r="J111" s="59">
        <f>SUM(J112)</f>
        <v>1061.8</v>
      </c>
      <c r="K111" s="59">
        <f>SUM(K112)</f>
        <v>1110.3</v>
      </c>
    </row>
    <row r="112" spans="2:11" s="47" customFormat="1" ht="45" customHeight="1">
      <c r="B112" s="146" t="s">
        <v>78</v>
      </c>
      <c r="C112" s="149"/>
      <c r="D112" s="150"/>
      <c r="E112" s="57">
        <v>984</v>
      </c>
      <c r="F112" s="58" t="s">
        <v>118</v>
      </c>
      <c r="G112" s="57">
        <v>9950000210</v>
      </c>
      <c r="H112" s="57">
        <v>200</v>
      </c>
      <c r="I112" s="59">
        <v>1012.5</v>
      </c>
      <c r="J112" s="60">
        <v>1061.8</v>
      </c>
      <c r="K112" s="60">
        <v>1110.3</v>
      </c>
    </row>
    <row r="113" spans="2:11" ht="78" customHeight="1">
      <c r="B113" s="158" t="s">
        <v>189</v>
      </c>
      <c r="C113" s="159"/>
      <c r="D113" s="160"/>
      <c r="E113" s="62">
        <v>984</v>
      </c>
      <c r="F113" s="63" t="s">
        <v>118</v>
      </c>
      <c r="G113" s="62">
        <v>9950000560</v>
      </c>
      <c r="H113" s="62"/>
      <c r="I113" s="64">
        <f>SUM(I114)</f>
        <v>882.1</v>
      </c>
      <c r="J113" s="64">
        <f>SUM(J114)</f>
        <v>925.1</v>
      </c>
      <c r="K113" s="64">
        <f>SUM(K114)</f>
        <v>967.4</v>
      </c>
    </row>
    <row r="114" spans="2:11" ht="43.5" customHeight="1">
      <c r="B114" s="146" t="s">
        <v>78</v>
      </c>
      <c r="C114" s="149"/>
      <c r="D114" s="150"/>
      <c r="E114" s="62">
        <v>984</v>
      </c>
      <c r="F114" s="63" t="s">
        <v>118</v>
      </c>
      <c r="G114" s="62">
        <v>9950000560</v>
      </c>
      <c r="H114" s="62">
        <v>200</v>
      </c>
      <c r="I114" s="64">
        <v>882.1</v>
      </c>
      <c r="J114" s="60">
        <v>925.1</v>
      </c>
      <c r="K114" s="60">
        <v>967.4</v>
      </c>
    </row>
    <row r="115" spans="2:11" ht="33" customHeight="1">
      <c r="B115" s="151" t="s">
        <v>119</v>
      </c>
      <c r="C115" s="152"/>
      <c r="D115" s="153"/>
      <c r="E115" s="69">
        <v>984</v>
      </c>
      <c r="F115" s="70" t="s">
        <v>120</v>
      </c>
      <c r="G115" s="69"/>
      <c r="H115" s="69"/>
      <c r="I115" s="71">
        <f>SUM(I116)</f>
        <v>17147.8</v>
      </c>
      <c r="J115" s="71">
        <f>SUM(J116)</f>
        <v>17966.300000000003</v>
      </c>
      <c r="K115" s="71">
        <f>SUM(K116)</f>
        <v>18892.5</v>
      </c>
    </row>
    <row r="116" spans="2:11" ht="87" customHeight="1">
      <c r="B116" s="170" t="s">
        <v>104</v>
      </c>
      <c r="C116" s="170"/>
      <c r="D116" s="170"/>
      <c r="E116" s="57">
        <v>984</v>
      </c>
      <c r="F116" s="58" t="s">
        <v>120</v>
      </c>
      <c r="G116" s="57">
        <v>9930000462</v>
      </c>
      <c r="H116" s="57"/>
      <c r="I116" s="59">
        <f>SUM(I117:I118)</f>
        <v>17147.8</v>
      </c>
      <c r="J116" s="59">
        <f>SUM(J117:J118)</f>
        <v>17966.300000000003</v>
      </c>
      <c r="K116" s="59">
        <f>SUM(K117:K118)</f>
        <v>18892.5</v>
      </c>
    </row>
    <row r="117" spans="2:11" ht="113.25" customHeight="1">
      <c r="B117" s="146" t="s">
        <v>121</v>
      </c>
      <c r="C117" s="149"/>
      <c r="D117" s="150"/>
      <c r="E117" s="57">
        <v>984</v>
      </c>
      <c r="F117" s="58" t="s">
        <v>120</v>
      </c>
      <c r="G117" s="57">
        <v>9930000462</v>
      </c>
      <c r="H117" s="58" t="s">
        <v>122</v>
      </c>
      <c r="I117" s="64">
        <v>12286.5</v>
      </c>
      <c r="J117" s="61">
        <v>12868.2</v>
      </c>
      <c r="K117" s="60">
        <v>13561.4</v>
      </c>
    </row>
    <row r="118" spans="2:11" ht="42.75" customHeight="1">
      <c r="B118" s="146" t="s">
        <v>78</v>
      </c>
      <c r="C118" s="149"/>
      <c r="D118" s="150"/>
      <c r="E118" s="57">
        <v>984</v>
      </c>
      <c r="F118" s="58" t="s">
        <v>120</v>
      </c>
      <c r="G118" s="57">
        <v>9930000462</v>
      </c>
      <c r="H118" s="58" t="s">
        <v>103</v>
      </c>
      <c r="I118" s="64">
        <v>4861.3</v>
      </c>
      <c r="J118" s="60">
        <v>5098.1</v>
      </c>
      <c r="K118" s="61">
        <v>5331.1</v>
      </c>
    </row>
    <row r="119" spans="2:11" s="47" customFormat="1" ht="18" customHeight="1">
      <c r="B119" s="154" t="s">
        <v>123</v>
      </c>
      <c r="C119" s="155"/>
      <c r="D119" s="156"/>
      <c r="E119" s="66">
        <v>984</v>
      </c>
      <c r="F119" s="66">
        <v>1000</v>
      </c>
      <c r="G119" s="66"/>
      <c r="H119" s="66"/>
      <c r="I119" s="68">
        <f>SUM(I120+I128+I125)</f>
        <v>29503.6</v>
      </c>
      <c r="J119" s="68">
        <f>SUM(J120+J128+J125)</f>
        <v>30939.8</v>
      </c>
      <c r="K119" s="68">
        <f>SUM(K120+K128+K125)</f>
        <v>32353.800000000003</v>
      </c>
    </row>
    <row r="120" spans="2:11" ht="16.5" customHeight="1">
      <c r="B120" s="151" t="s">
        <v>124</v>
      </c>
      <c r="C120" s="152"/>
      <c r="D120" s="153"/>
      <c r="E120" s="69">
        <v>984</v>
      </c>
      <c r="F120" s="69">
        <v>1001</v>
      </c>
      <c r="G120" s="69"/>
      <c r="H120" s="69"/>
      <c r="I120" s="71">
        <f>SUM(I121+I123)</f>
        <v>1683.6</v>
      </c>
      <c r="J120" s="71">
        <f>SUM(J121+J123)</f>
        <v>1765.2</v>
      </c>
      <c r="K120" s="71">
        <f>SUM(K121+K123)</f>
        <v>1845.8999999999999</v>
      </c>
    </row>
    <row r="121" spans="2:11" s="47" customFormat="1" ht="60" customHeight="1">
      <c r="B121" s="146" t="s">
        <v>125</v>
      </c>
      <c r="C121" s="149"/>
      <c r="D121" s="150"/>
      <c r="E121" s="57">
        <v>984</v>
      </c>
      <c r="F121" s="57">
        <v>1001</v>
      </c>
      <c r="G121" s="57">
        <v>9920000231</v>
      </c>
      <c r="H121" s="57"/>
      <c r="I121" s="59">
        <f>SUM(I122)</f>
        <v>609.5</v>
      </c>
      <c r="J121" s="59">
        <f>SUM(J122)</f>
        <v>639</v>
      </c>
      <c r="K121" s="59">
        <f>SUM(K122)</f>
        <v>668.3</v>
      </c>
    </row>
    <row r="122" spans="2:11" s="47" customFormat="1" ht="30" customHeight="1">
      <c r="B122" s="146" t="s">
        <v>126</v>
      </c>
      <c r="C122" s="149"/>
      <c r="D122" s="150"/>
      <c r="E122" s="57">
        <v>984</v>
      </c>
      <c r="F122" s="57">
        <v>1001</v>
      </c>
      <c r="G122" s="57">
        <v>9920000231</v>
      </c>
      <c r="H122" s="58" t="s">
        <v>127</v>
      </c>
      <c r="I122" s="59">
        <v>609.5</v>
      </c>
      <c r="J122" s="61">
        <v>639</v>
      </c>
      <c r="K122" s="60">
        <v>668.3</v>
      </c>
    </row>
    <row r="123" spans="2:11" s="47" customFormat="1" ht="60" customHeight="1">
      <c r="B123" s="146" t="s">
        <v>128</v>
      </c>
      <c r="C123" s="149"/>
      <c r="D123" s="150"/>
      <c r="E123" s="57">
        <v>984</v>
      </c>
      <c r="F123" s="57">
        <v>1001</v>
      </c>
      <c r="G123" s="57">
        <v>9920000240</v>
      </c>
      <c r="H123" s="57"/>
      <c r="I123" s="59">
        <f>SUM(I124)</f>
        <v>1074.1</v>
      </c>
      <c r="J123" s="59">
        <f>SUM(J124)</f>
        <v>1126.2</v>
      </c>
      <c r="K123" s="59">
        <f>SUM(K124)</f>
        <v>1177.6</v>
      </c>
    </row>
    <row r="124" spans="2:11" s="47" customFormat="1" ht="30" customHeight="1">
      <c r="B124" s="146" t="s">
        <v>126</v>
      </c>
      <c r="C124" s="149"/>
      <c r="D124" s="150"/>
      <c r="E124" s="57">
        <v>984</v>
      </c>
      <c r="F124" s="57">
        <v>1001</v>
      </c>
      <c r="G124" s="57">
        <v>9920000240</v>
      </c>
      <c r="H124" s="58" t="s">
        <v>127</v>
      </c>
      <c r="I124" s="59">
        <v>1074.1</v>
      </c>
      <c r="J124" s="60">
        <v>1126.2</v>
      </c>
      <c r="K124" s="60">
        <v>1177.6</v>
      </c>
    </row>
    <row r="125" spans="2:11" s="47" customFormat="1" ht="15" customHeight="1">
      <c r="B125" s="151" t="s">
        <v>129</v>
      </c>
      <c r="C125" s="152"/>
      <c r="D125" s="153"/>
      <c r="E125" s="69">
        <v>984</v>
      </c>
      <c r="F125" s="69">
        <v>1003</v>
      </c>
      <c r="G125" s="69"/>
      <c r="H125" s="70"/>
      <c r="I125" s="71">
        <f aca="true" t="shared" si="3" ref="I125:K126">SUM(I126)</f>
        <v>1387.3</v>
      </c>
      <c r="J125" s="71">
        <f t="shared" si="3"/>
        <v>1454.5</v>
      </c>
      <c r="K125" s="71">
        <f t="shared" si="3"/>
        <v>1521</v>
      </c>
    </row>
    <row r="126" spans="2:11" s="47" customFormat="1" ht="57" customHeight="1">
      <c r="B126" s="146" t="s">
        <v>130</v>
      </c>
      <c r="C126" s="149"/>
      <c r="D126" s="150"/>
      <c r="E126" s="57">
        <v>984</v>
      </c>
      <c r="F126" s="57">
        <v>1003</v>
      </c>
      <c r="G126" s="57">
        <v>9920000232</v>
      </c>
      <c r="H126" s="57"/>
      <c r="I126" s="59">
        <f t="shared" si="3"/>
        <v>1387.3</v>
      </c>
      <c r="J126" s="59">
        <f t="shared" si="3"/>
        <v>1454.5</v>
      </c>
      <c r="K126" s="59">
        <f t="shared" si="3"/>
        <v>1521</v>
      </c>
    </row>
    <row r="127" spans="2:11" s="47" customFormat="1" ht="32.25" customHeight="1">
      <c r="B127" s="146" t="s">
        <v>126</v>
      </c>
      <c r="C127" s="149"/>
      <c r="D127" s="150"/>
      <c r="E127" s="57">
        <v>984</v>
      </c>
      <c r="F127" s="57">
        <v>1003</v>
      </c>
      <c r="G127" s="57">
        <v>9920000232</v>
      </c>
      <c r="H127" s="58" t="s">
        <v>127</v>
      </c>
      <c r="I127" s="59">
        <v>1387.3</v>
      </c>
      <c r="J127" s="60">
        <v>1454.5</v>
      </c>
      <c r="K127" s="61">
        <v>1521</v>
      </c>
    </row>
    <row r="128" spans="2:11" s="47" customFormat="1" ht="15" customHeight="1">
      <c r="B128" s="151" t="s">
        <v>131</v>
      </c>
      <c r="C128" s="152"/>
      <c r="D128" s="153"/>
      <c r="E128" s="69">
        <v>984</v>
      </c>
      <c r="F128" s="69">
        <v>1004</v>
      </c>
      <c r="G128" s="69"/>
      <c r="H128" s="69"/>
      <c r="I128" s="71">
        <f>SUM(I129+I131)</f>
        <v>26432.7</v>
      </c>
      <c r="J128" s="71">
        <f>SUM(J129+J131)</f>
        <v>27720.1</v>
      </c>
      <c r="K128" s="71">
        <f>SUM(K129+K131)</f>
        <v>28986.9</v>
      </c>
    </row>
    <row r="129" spans="2:11" s="47" customFormat="1" ht="100.5" customHeight="1">
      <c r="B129" s="170" t="s">
        <v>132</v>
      </c>
      <c r="C129" s="170"/>
      <c r="D129" s="170"/>
      <c r="E129" s="57">
        <v>984</v>
      </c>
      <c r="F129" s="57">
        <v>1004</v>
      </c>
      <c r="G129" s="58" t="s">
        <v>192</v>
      </c>
      <c r="H129" s="57"/>
      <c r="I129" s="59">
        <f>SUM(I130)</f>
        <v>17576.5</v>
      </c>
      <c r="J129" s="59">
        <f>SUM(J130)</f>
        <v>18432.6</v>
      </c>
      <c r="K129" s="59">
        <f>SUM(K130)</f>
        <v>19275.3</v>
      </c>
    </row>
    <row r="130" spans="2:11" ht="30.75" customHeight="1">
      <c r="B130" s="146" t="s">
        <v>126</v>
      </c>
      <c r="C130" s="149"/>
      <c r="D130" s="150"/>
      <c r="E130" s="57">
        <v>984</v>
      </c>
      <c r="F130" s="57">
        <v>1004</v>
      </c>
      <c r="G130" s="58" t="s">
        <v>192</v>
      </c>
      <c r="H130" s="57">
        <v>300</v>
      </c>
      <c r="I130" s="59">
        <v>17576.5</v>
      </c>
      <c r="J130" s="60">
        <v>18432.6</v>
      </c>
      <c r="K130" s="60">
        <v>19275.3</v>
      </c>
    </row>
    <row r="131" spans="2:11" s="47" customFormat="1" ht="90.75" customHeight="1">
      <c r="B131" s="170" t="s">
        <v>133</v>
      </c>
      <c r="C131" s="170"/>
      <c r="D131" s="170"/>
      <c r="E131" s="57">
        <v>984</v>
      </c>
      <c r="F131" s="57">
        <v>1004</v>
      </c>
      <c r="G131" s="58" t="s">
        <v>193</v>
      </c>
      <c r="H131" s="57"/>
      <c r="I131" s="59">
        <f>SUM(I132)</f>
        <v>8856.2</v>
      </c>
      <c r="J131" s="59">
        <f>SUM(J132)</f>
        <v>9287.5</v>
      </c>
      <c r="K131" s="59">
        <f>SUM(K132)</f>
        <v>9711.6</v>
      </c>
    </row>
    <row r="132" spans="2:11" s="47" customFormat="1" ht="30" customHeight="1">
      <c r="B132" s="146" t="s">
        <v>126</v>
      </c>
      <c r="C132" s="149"/>
      <c r="D132" s="150"/>
      <c r="E132" s="57">
        <v>984</v>
      </c>
      <c r="F132" s="57">
        <v>1004</v>
      </c>
      <c r="G132" s="58" t="s">
        <v>193</v>
      </c>
      <c r="H132" s="57">
        <v>300</v>
      </c>
      <c r="I132" s="59">
        <v>8856.2</v>
      </c>
      <c r="J132" s="60">
        <v>9287.5</v>
      </c>
      <c r="K132" s="60">
        <v>9711.6</v>
      </c>
    </row>
    <row r="133" spans="2:11" ht="30" customHeight="1">
      <c r="B133" s="144" t="s">
        <v>134</v>
      </c>
      <c r="C133" s="144"/>
      <c r="D133" s="144"/>
      <c r="E133" s="66">
        <v>984</v>
      </c>
      <c r="F133" s="67" t="s">
        <v>135</v>
      </c>
      <c r="G133" s="66"/>
      <c r="H133" s="66"/>
      <c r="I133" s="68">
        <f>SUM(I134)</f>
        <v>24707.700000000004</v>
      </c>
      <c r="J133" s="68">
        <f>SUM(J134)</f>
        <v>26147.400000000005</v>
      </c>
      <c r="K133" s="68">
        <f>SUM(K134)</f>
        <v>27445.4</v>
      </c>
    </row>
    <row r="134" spans="2:11" ht="17.25" customHeight="1">
      <c r="B134" s="151" t="s">
        <v>136</v>
      </c>
      <c r="C134" s="152"/>
      <c r="D134" s="153"/>
      <c r="E134" s="69">
        <v>984</v>
      </c>
      <c r="F134" s="70" t="s">
        <v>137</v>
      </c>
      <c r="G134" s="69"/>
      <c r="H134" s="69"/>
      <c r="I134" s="71">
        <f>SUM(I141+I139+I135+I137)</f>
        <v>24707.700000000004</v>
      </c>
      <c r="J134" s="71">
        <f>SUM(J141+J139+J135+J137)</f>
        <v>26147.400000000005</v>
      </c>
      <c r="K134" s="71">
        <f>SUM(K141+K139+K135+K137)</f>
        <v>27445.4</v>
      </c>
    </row>
    <row r="135" spans="2:11" ht="126" customHeight="1">
      <c r="B135" s="146" t="s">
        <v>113</v>
      </c>
      <c r="C135" s="149"/>
      <c r="D135" s="150"/>
      <c r="E135" s="57">
        <v>984</v>
      </c>
      <c r="F135" s="58" t="s">
        <v>137</v>
      </c>
      <c r="G135" s="58" t="s">
        <v>114</v>
      </c>
      <c r="H135" s="57"/>
      <c r="I135" s="59">
        <f>SUM(I136)</f>
        <v>300.2</v>
      </c>
      <c r="J135" s="59">
        <f>SUM(J136)</f>
        <v>314.7</v>
      </c>
      <c r="K135" s="59">
        <f>SUM(K136)</f>
        <v>329.1</v>
      </c>
    </row>
    <row r="136" spans="2:11" ht="41.25" customHeight="1">
      <c r="B136" s="146" t="s">
        <v>78</v>
      </c>
      <c r="C136" s="149"/>
      <c r="D136" s="150"/>
      <c r="E136" s="57">
        <v>984</v>
      </c>
      <c r="F136" s="58" t="s">
        <v>137</v>
      </c>
      <c r="G136" s="58" t="s">
        <v>114</v>
      </c>
      <c r="H136" s="57">
        <v>200</v>
      </c>
      <c r="I136" s="59">
        <v>300.2</v>
      </c>
      <c r="J136" s="60">
        <v>314.7</v>
      </c>
      <c r="K136" s="61">
        <v>329.1</v>
      </c>
    </row>
    <row r="137" spans="2:11" ht="87" customHeight="1">
      <c r="B137" s="146" t="s">
        <v>138</v>
      </c>
      <c r="C137" s="149"/>
      <c r="D137" s="150"/>
      <c r="E137" s="57">
        <v>984</v>
      </c>
      <c r="F137" s="58" t="s">
        <v>137</v>
      </c>
      <c r="G137" s="58" t="s">
        <v>139</v>
      </c>
      <c r="H137" s="57"/>
      <c r="I137" s="59">
        <f>SUM(I138)</f>
        <v>36.9</v>
      </c>
      <c r="J137" s="59">
        <f>SUM(J138)</f>
        <v>38.7</v>
      </c>
      <c r="K137" s="59">
        <f>SUM(K138)</f>
        <v>40.4</v>
      </c>
    </row>
    <row r="138" spans="2:11" ht="43.5" customHeight="1">
      <c r="B138" s="146" t="s">
        <v>78</v>
      </c>
      <c r="C138" s="149"/>
      <c r="D138" s="150"/>
      <c r="E138" s="57">
        <v>984</v>
      </c>
      <c r="F138" s="58" t="s">
        <v>137</v>
      </c>
      <c r="G138" s="58" t="s">
        <v>139</v>
      </c>
      <c r="H138" s="57">
        <v>200</v>
      </c>
      <c r="I138" s="59">
        <v>36.9</v>
      </c>
      <c r="J138" s="60">
        <v>38.7</v>
      </c>
      <c r="K138" s="60">
        <v>40.4</v>
      </c>
    </row>
    <row r="139" spans="2:11" ht="78" customHeight="1">
      <c r="B139" s="146" t="s">
        <v>111</v>
      </c>
      <c r="C139" s="149"/>
      <c r="D139" s="150"/>
      <c r="E139" s="57">
        <v>984</v>
      </c>
      <c r="F139" s="58" t="s">
        <v>137</v>
      </c>
      <c r="G139" s="58" t="s">
        <v>112</v>
      </c>
      <c r="H139" s="57"/>
      <c r="I139" s="59">
        <f>SUM(I140)</f>
        <v>108.7</v>
      </c>
      <c r="J139" s="59">
        <f>SUM(J140)</f>
        <v>113.9</v>
      </c>
      <c r="K139" s="59">
        <f>SUM(K140)</f>
        <v>119.2</v>
      </c>
    </row>
    <row r="140" spans="2:11" ht="44.25" customHeight="1">
      <c r="B140" s="146" t="s">
        <v>78</v>
      </c>
      <c r="C140" s="149"/>
      <c r="D140" s="150"/>
      <c r="E140" s="57">
        <v>984</v>
      </c>
      <c r="F140" s="58" t="s">
        <v>137</v>
      </c>
      <c r="G140" s="58" t="s">
        <v>112</v>
      </c>
      <c r="H140" s="57">
        <v>200</v>
      </c>
      <c r="I140" s="59">
        <v>108.7</v>
      </c>
      <c r="J140" s="60">
        <v>113.9</v>
      </c>
      <c r="K140" s="60">
        <v>119.2</v>
      </c>
    </row>
    <row r="141" spans="2:11" s="47" customFormat="1" ht="84" customHeight="1">
      <c r="B141" s="146" t="s">
        <v>140</v>
      </c>
      <c r="C141" s="147"/>
      <c r="D141" s="148"/>
      <c r="E141" s="57">
        <v>984</v>
      </c>
      <c r="F141" s="58" t="s">
        <v>137</v>
      </c>
      <c r="G141" s="57">
        <v>9930000463</v>
      </c>
      <c r="H141" s="57"/>
      <c r="I141" s="59">
        <f>SUM(I144+I143+I142)</f>
        <v>24261.9</v>
      </c>
      <c r="J141" s="59">
        <f>SUM(J142+J143+J144)</f>
        <v>25680.100000000002</v>
      </c>
      <c r="K141" s="59">
        <f>SUM(K142+K143+K144)</f>
        <v>26956.7</v>
      </c>
    </row>
    <row r="142" spans="2:11" s="47" customFormat="1" ht="113.25" customHeight="1">
      <c r="B142" s="146" t="s">
        <v>121</v>
      </c>
      <c r="C142" s="149"/>
      <c r="D142" s="150"/>
      <c r="E142" s="57">
        <v>984</v>
      </c>
      <c r="F142" s="58" t="s">
        <v>137</v>
      </c>
      <c r="G142" s="57">
        <v>9930000463</v>
      </c>
      <c r="H142" s="57">
        <v>100</v>
      </c>
      <c r="I142" s="59">
        <v>14536.1</v>
      </c>
      <c r="J142" s="61">
        <v>15500</v>
      </c>
      <c r="K142" s="60">
        <v>16313.4</v>
      </c>
    </row>
    <row r="143" spans="2:11" s="47" customFormat="1" ht="45.75" customHeight="1">
      <c r="B143" s="146" t="s">
        <v>78</v>
      </c>
      <c r="C143" s="149"/>
      <c r="D143" s="150"/>
      <c r="E143" s="57">
        <v>984</v>
      </c>
      <c r="F143" s="58" t="s">
        <v>137</v>
      </c>
      <c r="G143" s="57">
        <v>9930000463</v>
      </c>
      <c r="H143" s="57">
        <v>200</v>
      </c>
      <c r="I143" s="59">
        <v>9705.6</v>
      </c>
      <c r="J143" s="60">
        <v>10159.9</v>
      </c>
      <c r="K143" s="60">
        <v>10623.1</v>
      </c>
    </row>
    <row r="144" spans="2:11" s="47" customFormat="1" ht="18.75" customHeight="1">
      <c r="B144" s="146" t="s">
        <v>64</v>
      </c>
      <c r="C144" s="149"/>
      <c r="D144" s="150"/>
      <c r="E144" s="57">
        <v>984</v>
      </c>
      <c r="F144" s="58" t="s">
        <v>137</v>
      </c>
      <c r="G144" s="57">
        <v>9930000463</v>
      </c>
      <c r="H144" s="57">
        <v>800</v>
      </c>
      <c r="I144" s="59">
        <v>20.2</v>
      </c>
      <c r="J144" s="61">
        <v>20.2</v>
      </c>
      <c r="K144" s="60">
        <v>20.2</v>
      </c>
    </row>
    <row r="145" spans="2:11" ht="30" customHeight="1">
      <c r="B145" s="154" t="s">
        <v>141</v>
      </c>
      <c r="C145" s="155"/>
      <c r="D145" s="156"/>
      <c r="E145" s="66">
        <v>984</v>
      </c>
      <c r="F145" s="66">
        <v>1200</v>
      </c>
      <c r="G145" s="66"/>
      <c r="H145" s="66"/>
      <c r="I145" s="68">
        <f>SUM(I146+I149)</f>
        <v>11161.2</v>
      </c>
      <c r="J145" s="68">
        <f>SUM(J146+J149)</f>
        <v>11720.300000000001</v>
      </c>
      <c r="K145" s="68">
        <f>SUM(K146+K149)</f>
        <v>12329.4</v>
      </c>
    </row>
    <row r="146" spans="2:11" ht="28.5" customHeight="1">
      <c r="B146" s="171" t="s">
        <v>142</v>
      </c>
      <c r="C146" s="172"/>
      <c r="D146" s="173"/>
      <c r="E146" s="69">
        <v>984</v>
      </c>
      <c r="F146" s="70" t="s">
        <v>143</v>
      </c>
      <c r="G146" s="69"/>
      <c r="H146" s="69"/>
      <c r="I146" s="71">
        <f aca="true" t="shared" si="4" ref="I146:K147">SUM(I147)</f>
        <v>2731.1</v>
      </c>
      <c r="J146" s="71">
        <f t="shared" si="4"/>
        <v>2864.1</v>
      </c>
      <c r="K146" s="71">
        <f t="shared" si="4"/>
        <v>2995</v>
      </c>
    </row>
    <row r="147" spans="2:11" ht="90" customHeight="1">
      <c r="B147" s="146" t="s">
        <v>102</v>
      </c>
      <c r="C147" s="149"/>
      <c r="D147" s="150"/>
      <c r="E147" s="57">
        <v>984</v>
      </c>
      <c r="F147" s="58" t="s">
        <v>143</v>
      </c>
      <c r="G147" s="58" t="s">
        <v>181</v>
      </c>
      <c r="H147" s="57"/>
      <c r="I147" s="59">
        <f t="shared" si="4"/>
        <v>2731.1</v>
      </c>
      <c r="J147" s="59">
        <f t="shared" si="4"/>
        <v>2864.1</v>
      </c>
      <c r="K147" s="59">
        <f t="shared" si="4"/>
        <v>2995</v>
      </c>
    </row>
    <row r="148" spans="2:11" ht="43.5" customHeight="1">
      <c r="B148" s="146" t="s">
        <v>78</v>
      </c>
      <c r="C148" s="149"/>
      <c r="D148" s="150"/>
      <c r="E148" s="57">
        <v>984</v>
      </c>
      <c r="F148" s="58" t="s">
        <v>143</v>
      </c>
      <c r="G148" s="58" t="s">
        <v>181</v>
      </c>
      <c r="H148" s="58" t="s">
        <v>103</v>
      </c>
      <c r="I148" s="59">
        <v>2731.1</v>
      </c>
      <c r="J148" s="61">
        <v>2864.1</v>
      </c>
      <c r="K148" s="61">
        <v>2995</v>
      </c>
    </row>
    <row r="149" spans="2:11" s="49" customFormat="1" ht="33" customHeight="1">
      <c r="B149" s="151" t="s">
        <v>144</v>
      </c>
      <c r="C149" s="152"/>
      <c r="D149" s="153"/>
      <c r="E149" s="69">
        <v>984</v>
      </c>
      <c r="F149" s="70" t="s">
        <v>145</v>
      </c>
      <c r="G149" s="70"/>
      <c r="H149" s="70"/>
      <c r="I149" s="71">
        <f>SUM(I150)</f>
        <v>8430.1</v>
      </c>
      <c r="J149" s="71">
        <f>SUM(J150)</f>
        <v>8856.2</v>
      </c>
      <c r="K149" s="71">
        <f>SUM(K150)</f>
        <v>9334.4</v>
      </c>
    </row>
    <row r="150" spans="2:11" ht="83.25" customHeight="1">
      <c r="B150" s="146" t="s">
        <v>102</v>
      </c>
      <c r="C150" s="149"/>
      <c r="D150" s="150"/>
      <c r="E150" s="57">
        <v>984</v>
      </c>
      <c r="F150" s="58" t="s">
        <v>145</v>
      </c>
      <c r="G150" s="58" t="s">
        <v>181</v>
      </c>
      <c r="H150" s="58"/>
      <c r="I150" s="59">
        <f>SUM(I151:I152)</f>
        <v>8430.1</v>
      </c>
      <c r="J150" s="59">
        <f>SUM(J151:J152)</f>
        <v>8856.2</v>
      </c>
      <c r="K150" s="59">
        <f>SUM(K151:K152)</f>
        <v>9334.4</v>
      </c>
    </row>
    <row r="151" spans="2:11" ht="111" customHeight="1">
      <c r="B151" s="146" t="s">
        <v>52</v>
      </c>
      <c r="C151" s="149"/>
      <c r="D151" s="150"/>
      <c r="E151" s="57">
        <v>984</v>
      </c>
      <c r="F151" s="58" t="s">
        <v>145</v>
      </c>
      <c r="G151" s="58" t="s">
        <v>181</v>
      </c>
      <c r="H151" s="58" t="s">
        <v>122</v>
      </c>
      <c r="I151" s="59">
        <v>7458.5</v>
      </c>
      <c r="J151" s="61">
        <v>7837.3</v>
      </c>
      <c r="K151" s="60">
        <v>8269</v>
      </c>
    </row>
    <row r="152" spans="2:11" ht="42" customHeight="1">
      <c r="B152" s="146" t="s">
        <v>78</v>
      </c>
      <c r="C152" s="149"/>
      <c r="D152" s="150"/>
      <c r="E152" s="57">
        <v>984</v>
      </c>
      <c r="F152" s="58" t="s">
        <v>145</v>
      </c>
      <c r="G152" s="58" t="s">
        <v>181</v>
      </c>
      <c r="H152" s="58" t="s">
        <v>103</v>
      </c>
      <c r="I152" s="59">
        <v>971.6</v>
      </c>
      <c r="J152" s="61">
        <v>1018.9</v>
      </c>
      <c r="K152" s="60">
        <v>1065.4</v>
      </c>
    </row>
    <row r="153" spans="2:11" ht="15" customHeight="1">
      <c r="B153" s="174" t="s">
        <v>197</v>
      </c>
      <c r="C153" s="174"/>
      <c r="D153" s="174"/>
      <c r="E153" s="66"/>
      <c r="F153" s="67"/>
      <c r="G153" s="67"/>
      <c r="H153" s="67"/>
      <c r="I153" s="68">
        <f>SUM(I6+I28)</f>
        <v>435734.20000000007</v>
      </c>
      <c r="J153" s="68">
        <f>SUM(J6+J28)</f>
        <v>405077.4</v>
      </c>
      <c r="K153" s="68">
        <f>SUM(K6+K28)</f>
        <v>413228.20000000007</v>
      </c>
    </row>
    <row r="154" spans="2:11" ht="18.75" customHeight="1">
      <c r="B154" s="175" t="s">
        <v>146</v>
      </c>
      <c r="C154" s="175"/>
      <c r="D154" s="175"/>
      <c r="E154" s="66"/>
      <c r="F154" s="67"/>
      <c r="G154" s="67"/>
      <c r="H154" s="67"/>
      <c r="I154" s="68"/>
      <c r="J154" s="61">
        <v>9490</v>
      </c>
      <c r="K154" s="61">
        <v>19823</v>
      </c>
    </row>
    <row r="155" spans="2:11" ht="15.75">
      <c r="B155" s="174" t="s">
        <v>198</v>
      </c>
      <c r="C155" s="174"/>
      <c r="D155" s="174"/>
      <c r="E155" s="174"/>
      <c r="F155" s="174"/>
      <c r="G155" s="174"/>
      <c r="H155" s="174"/>
      <c r="I155" s="68">
        <f>SUM(I6+I28)</f>
        <v>435734.20000000007</v>
      </c>
      <c r="J155" s="68">
        <f>SUM(J153+J154)</f>
        <v>414567.4</v>
      </c>
      <c r="K155" s="68">
        <f>SUM(K153+K154)</f>
        <v>433051.20000000007</v>
      </c>
    </row>
    <row r="156" spans="2:3" ht="15.75">
      <c r="B156" s="46"/>
      <c r="C156" s="46"/>
    </row>
    <row r="157" spans="2:3" ht="15.75">
      <c r="B157" s="46"/>
      <c r="C157" s="46"/>
    </row>
    <row r="158" spans="2:9" ht="15.75">
      <c r="B158" s="95"/>
      <c r="C158" s="95"/>
      <c r="D158" s="95"/>
      <c r="E158" s="95"/>
      <c r="F158" s="95"/>
      <c r="G158" s="95"/>
      <c r="H158" s="95"/>
      <c r="I158" s="96"/>
    </row>
    <row r="159" spans="2:11" ht="15.75">
      <c r="B159" s="46"/>
      <c r="C159" s="46"/>
      <c r="I159" s="97"/>
      <c r="J159" s="97"/>
      <c r="K159" s="97"/>
    </row>
    <row r="160" spans="2:11" ht="15.75">
      <c r="B160" s="46"/>
      <c r="C160" s="46"/>
      <c r="D160" s="98"/>
      <c r="J160" s="96"/>
      <c r="K160" s="96"/>
    </row>
    <row r="161" spans="2:11" ht="15.75">
      <c r="B161" s="46"/>
      <c r="C161" s="46"/>
      <c r="D161" s="99"/>
      <c r="J161" s="112"/>
      <c r="K161" s="112"/>
    </row>
    <row r="162" spans="2:11" ht="15.75">
      <c r="B162" s="46"/>
      <c r="C162" s="46"/>
      <c r="D162" s="99"/>
      <c r="J162" s="114"/>
      <c r="K162" s="114"/>
    </row>
    <row r="163" spans="2:4" ht="15.75">
      <c r="B163" s="46"/>
      <c r="C163" s="46"/>
      <c r="D163" s="99"/>
    </row>
    <row r="164" spans="2:11" ht="15.75">
      <c r="B164" s="46"/>
      <c r="C164" s="46"/>
      <c r="J164" s="96"/>
      <c r="K164" s="96"/>
    </row>
    <row r="165" spans="2:11" ht="15.75">
      <c r="B165" s="46"/>
      <c r="C165" s="46"/>
      <c r="J165" s="96"/>
      <c r="K165" s="96"/>
    </row>
    <row r="166" spans="2:11" ht="15.75">
      <c r="B166" s="46"/>
      <c r="C166" s="46"/>
      <c r="K166" s="96"/>
    </row>
    <row r="167" spans="2:3" ht="15.75">
      <c r="B167" s="46"/>
      <c r="C167" s="46"/>
    </row>
    <row r="168" spans="2:3" ht="15.75">
      <c r="B168" s="46"/>
      <c r="C168" s="46"/>
    </row>
    <row r="169" spans="2:11" ht="15.75">
      <c r="B169" s="46"/>
      <c r="C169" s="46"/>
      <c r="K169" s="96"/>
    </row>
    <row r="170" spans="2:3" ht="15.75">
      <c r="B170" s="46"/>
      <c r="C170" s="46"/>
    </row>
  </sheetData>
  <sheetProtection/>
  <autoFilter ref="E5:H155"/>
  <mergeCells count="157">
    <mergeCell ref="B82:D82"/>
    <mergeCell ref="B42:D42"/>
    <mergeCell ref="B43:D43"/>
    <mergeCell ref="B44:D44"/>
    <mergeCell ref="B45:D45"/>
    <mergeCell ref="B46:D46"/>
    <mergeCell ref="B47:D47"/>
    <mergeCell ref="B78:D78"/>
    <mergeCell ref="B79:D79"/>
    <mergeCell ref="B80:D80"/>
    <mergeCell ref="B155:H155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81:D81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I3:K3"/>
    <mergeCell ref="B4:D5"/>
    <mergeCell ref="E4:H4"/>
    <mergeCell ref="I4:I5"/>
    <mergeCell ref="J4:K4"/>
    <mergeCell ref="B1:K1"/>
    <mergeCell ref="B2:K2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64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9.140625" style="46" customWidth="1"/>
    <col min="2" max="2" width="9.140625" style="93" customWidth="1"/>
    <col min="3" max="3" width="3.8515625" style="93" customWidth="1"/>
    <col min="4" max="4" width="18.421875" style="93" customWidth="1"/>
    <col min="5" max="5" width="6.8515625" style="94" customWidth="1"/>
    <col min="6" max="6" width="11.28125" style="94" customWidth="1"/>
    <col min="7" max="7" width="5.7109375" style="94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4.25" customHeight="1">
      <c r="B1" s="139" t="s">
        <v>231</v>
      </c>
      <c r="C1" s="139"/>
      <c r="D1" s="139"/>
      <c r="E1" s="139"/>
      <c r="F1" s="139"/>
      <c r="G1" s="139"/>
      <c r="H1" s="139"/>
      <c r="I1" s="139"/>
      <c r="J1" s="139"/>
    </row>
    <row r="2" spans="2:10" ht="87.75" customHeight="1">
      <c r="B2" s="140" t="s">
        <v>199</v>
      </c>
      <c r="C2" s="140"/>
      <c r="D2" s="140"/>
      <c r="E2" s="140"/>
      <c r="F2" s="140"/>
      <c r="G2" s="140"/>
      <c r="H2" s="140"/>
      <c r="I2" s="140"/>
      <c r="J2" s="140"/>
    </row>
    <row r="3" spans="2:10" ht="21" customHeight="1">
      <c r="B3" s="74"/>
      <c r="C3" s="74"/>
      <c r="D3" s="74"/>
      <c r="E3" s="74"/>
      <c r="F3" s="74"/>
      <c r="G3" s="74"/>
      <c r="H3" s="125" t="s">
        <v>38</v>
      </c>
      <c r="I3" s="125"/>
      <c r="J3" s="125"/>
    </row>
    <row r="4" spans="2:10" ht="15" customHeight="1">
      <c r="B4" s="126" t="s">
        <v>39</v>
      </c>
      <c r="C4" s="127"/>
      <c r="D4" s="128"/>
      <c r="E4" s="133" t="s">
        <v>9</v>
      </c>
      <c r="F4" s="133"/>
      <c r="G4" s="134"/>
      <c r="H4" s="135" t="s">
        <v>40</v>
      </c>
      <c r="I4" s="137" t="s">
        <v>37</v>
      </c>
      <c r="J4" s="138"/>
    </row>
    <row r="5" spans="2:10" ht="98.25" customHeight="1">
      <c r="B5" s="129"/>
      <c r="C5" s="130"/>
      <c r="D5" s="131"/>
      <c r="E5" s="76" t="s">
        <v>196</v>
      </c>
      <c r="F5" s="77" t="s">
        <v>42</v>
      </c>
      <c r="G5" s="76" t="s">
        <v>195</v>
      </c>
      <c r="H5" s="136"/>
      <c r="I5" s="56" t="s">
        <v>43</v>
      </c>
      <c r="J5" s="56" t="s">
        <v>44</v>
      </c>
    </row>
    <row r="6" spans="2:10" ht="31.5" customHeight="1">
      <c r="B6" s="144" t="s">
        <v>46</v>
      </c>
      <c r="C6" s="144"/>
      <c r="D6" s="144"/>
      <c r="E6" s="67" t="s">
        <v>47</v>
      </c>
      <c r="F6" s="66"/>
      <c r="G6" s="66"/>
      <c r="H6" s="68">
        <f>SUM(H7+H10+H18+H26+H29)</f>
        <v>56491.9</v>
      </c>
      <c r="I6" s="68">
        <f>SUM(I7+I10+I18+I26+I29)</f>
        <v>59123.1</v>
      </c>
      <c r="J6" s="68">
        <f>SUM(J7+J10+J18+J26+J29)</f>
        <v>61818.6</v>
      </c>
    </row>
    <row r="7" spans="2:10" s="49" customFormat="1" ht="58.5" customHeight="1">
      <c r="B7" s="145" t="s">
        <v>48</v>
      </c>
      <c r="C7" s="145"/>
      <c r="D7" s="145"/>
      <c r="E7" s="70" t="s">
        <v>49</v>
      </c>
      <c r="F7" s="69" t="s">
        <v>50</v>
      </c>
      <c r="G7" s="69"/>
      <c r="H7" s="71">
        <f>H8</f>
        <v>1843.3</v>
      </c>
      <c r="I7" s="82">
        <f>SUM(I8)</f>
        <v>1922.7</v>
      </c>
      <c r="J7" s="83">
        <f>SUM(J8)</f>
        <v>2021</v>
      </c>
    </row>
    <row r="8" spans="2:10" s="47" customFormat="1" ht="70.5" customHeight="1">
      <c r="B8" s="146" t="s">
        <v>51</v>
      </c>
      <c r="C8" s="147"/>
      <c r="D8" s="148"/>
      <c r="E8" s="58" t="s">
        <v>49</v>
      </c>
      <c r="F8" s="58" t="s">
        <v>155</v>
      </c>
      <c r="G8" s="57"/>
      <c r="H8" s="59">
        <f>SUM(H9)</f>
        <v>1843.3</v>
      </c>
      <c r="I8" s="60">
        <f>SUM(I9)</f>
        <v>1922.7</v>
      </c>
      <c r="J8" s="61">
        <f>SUM(J9)</f>
        <v>2021</v>
      </c>
    </row>
    <row r="9" spans="2:10" s="47" customFormat="1" ht="113.25" customHeight="1">
      <c r="B9" s="146" t="s">
        <v>52</v>
      </c>
      <c r="C9" s="149"/>
      <c r="D9" s="150"/>
      <c r="E9" s="58" t="s">
        <v>49</v>
      </c>
      <c r="F9" s="58" t="s">
        <v>155</v>
      </c>
      <c r="G9" s="57">
        <v>100</v>
      </c>
      <c r="H9" s="59">
        <v>1843.3</v>
      </c>
      <c r="I9" s="60">
        <v>1922.7</v>
      </c>
      <c r="J9" s="61">
        <v>2021</v>
      </c>
    </row>
    <row r="10" spans="2:10" ht="88.5" customHeight="1">
      <c r="B10" s="145" t="s">
        <v>53</v>
      </c>
      <c r="C10" s="145"/>
      <c r="D10" s="145"/>
      <c r="E10" s="70" t="s">
        <v>54</v>
      </c>
      <c r="F10" s="69"/>
      <c r="G10" s="69"/>
      <c r="H10" s="71">
        <f>SUM(H11+H13+H15)</f>
        <v>6636.599999999999</v>
      </c>
      <c r="I10" s="82">
        <f>SUM(I11+I13+I15)</f>
        <v>6956.7</v>
      </c>
      <c r="J10" s="82">
        <f>SUM(J11+J13+J15)</f>
        <v>7272.900000000001</v>
      </c>
    </row>
    <row r="11" spans="2:10" s="47" customFormat="1" ht="73.5" customHeight="1">
      <c r="B11" s="146" t="s">
        <v>55</v>
      </c>
      <c r="C11" s="149"/>
      <c r="D11" s="150"/>
      <c r="E11" s="58" t="s">
        <v>54</v>
      </c>
      <c r="F11" s="58" t="s">
        <v>156</v>
      </c>
      <c r="G11" s="57"/>
      <c r="H11" s="59">
        <f>SUM(H12)</f>
        <v>1559.7</v>
      </c>
      <c r="I11" s="60">
        <f>SUM(I12)</f>
        <v>1635.3</v>
      </c>
      <c r="J11" s="60">
        <f>SUM(J12)</f>
        <v>1710.1</v>
      </c>
    </row>
    <row r="12" spans="2:10" ht="116.25" customHeight="1">
      <c r="B12" s="146" t="s">
        <v>56</v>
      </c>
      <c r="C12" s="149"/>
      <c r="D12" s="150"/>
      <c r="E12" s="58" t="s">
        <v>54</v>
      </c>
      <c r="F12" s="58" t="s">
        <v>156</v>
      </c>
      <c r="G12" s="57">
        <v>100</v>
      </c>
      <c r="H12" s="59">
        <v>1559.7</v>
      </c>
      <c r="I12" s="60">
        <v>1635.3</v>
      </c>
      <c r="J12" s="60">
        <v>1710.1</v>
      </c>
    </row>
    <row r="13" spans="2:10" s="47" customFormat="1" ht="84" customHeight="1">
      <c r="B13" s="146" t="s">
        <v>57</v>
      </c>
      <c r="C13" s="149"/>
      <c r="D13" s="150"/>
      <c r="E13" s="58" t="s">
        <v>54</v>
      </c>
      <c r="F13" s="58" t="s">
        <v>157</v>
      </c>
      <c r="G13" s="57"/>
      <c r="H13" s="59">
        <f>SUM(H14)</f>
        <v>297</v>
      </c>
      <c r="I13" s="60">
        <f>SUM(I14)</f>
        <v>311.4</v>
      </c>
      <c r="J13" s="60">
        <f>SUM(J14)</f>
        <v>325.7</v>
      </c>
    </row>
    <row r="14" spans="2:10" ht="111.75" customHeight="1">
      <c r="B14" s="146" t="s">
        <v>52</v>
      </c>
      <c r="C14" s="149"/>
      <c r="D14" s="150"/>
      <c r="E14" s="58" t="s">
        <v>54</v>
      </c>
      <c r="F14" s="58" t="s">
        <v>157</v>
      </c>
      <c r="G14" s="57">
        <v>100</v>
      </c>
      <c r="H14" s="59">
        <v>297</v>
      </c>
      <c r="I14" s="60">
        <v>311.4</v>
      </c>
      <c r="J14" s="60">
        <v>325.7</v>
      </c>
    </row>
    <row r="15" spans="2:10" s="47" customFormat="1" ht="59.25" customHeight="1">
      <c r="B15" s="146" t="s">
        <v>58</v>
      </c>
      <c r="C15" s="149"/>
      <c r="D15" s="150"/>
      <c r="E15" s="58" t="s">
        <v>54</v>
      </c>
      <c r="F15" s="58" t="s">
        <v>158</v>
      </c>
      <c r="G15" s="57"/>
      <c r="H15" s="59">
        <f>SUM(H16+H17)</f>
        <v>4779.9</v>
      </c>
      <c r="I15" s="61">
        <f>SUM(I16+I17)</f>
        <v>5010</v>
      </c>
      <c r="J15" s="60">
        <f>SUM(J16+J17)</f>
        <v>5237.1</v>
      </c>
    </row>
    <row r="16" spans="2:10" ht="111" customHeight="1">
      <c r="B16" s="146" t="s">
        <v>52</v>
      </c>
      <c r="C16" s="149"/>
      <c r="D16" s="150"/>
      <c r="E16" s="58" t="s">
        <v>54</v>
      </c>
      <c r="F16" s="58" t="s">
        <v>158</v>
      </c>
      <c r="G16" s="57">
        <v>100</v>
      </c>
      <c r="H16" s="59">
        <v>4723.5</v>
      </c>
      <c r="I16" s="60">
        <v>4952.6</v>
      </c>
      <c r="J16" s="60">
        <v>5178.8</v>
      </c>
    </row>
    <row r="17" spans="2:10" ht="57.75" customHeight="1">
      <c r="B17" s="146" t="s">
        <v>59</v>
      </c>
      <c r="C17" s="149"/>
      <c r="D17" s="150"/>
      <c r="E17" s="58" t="s">
        <v>54</v>
      </c>
      <c r="F17" s="58" t="s">
        <v>158</v>
      </c>
      <c r="G17" s="57">
        <v>200</v>
      </c>
      <c r="H17" s="64">
        <v>56.4</v>
      </c>
      <c r="I17" s="60">
        <v>57.4</v>
      </c>
      <c r="J17" s="60">
        <v>58.3</v>
      </c>
    </row>
    <row r="18" spans="2:10" s="47" customFormat="1" ht="87" customHeight="1">
      <c r="B18" s="151" t="s">
        <v>70</v>
      </c>
      <c r="C18" s="152"/>
      <c r="D18" s="153"/>
      <c r="E18" s="70" t="s">
        <v>71</v>
      </c>
      <c r="F18" s="69"/>
      <c r="G18" s="69"/>
      <c r="H18" s="71">
        <f>SUM(H19+H23)</f>
        <v>47443.5</v>
      </c>
      <c r="I18" s="71">
        <f>SUM(I19+I23)</f>
        <v>49657.7</v>
      </c>
      <c r="J18" s="71">
        <f>SUM(J19+J23)</f>
        <v>51921.7</v>
      </c>
    </row>
    <row r="19" spans="2:10" s="47" customFormat="1" ht="61.5" customHeight="1">
      <c r="B19" s="146" t="s">
        <v>72</v>
      </c>
      <c r="C19" s="149"/>
      <c r="D19" s="150"/>
      <c r="E19" s="58" t="s">
        <v>71</v>
      </c>
      <c r="F19" s="58" t="s">
        <v>163</v>
      </c>
      <c r="G19" s="57"/>
      <c r="H19" s="59">
        <f>SUM(H20+H21+H22)</f>
        <v>40515.2</v>
      </c>
      <c r="I19" s="59">
        <f>SUM(I20+I21+I22)</f>
        <v>42393.2</v>
      </c>
      <c r="J19" s="59">
        <f>SUM(J20+J21+J22)</f>
        <v>44325.5</v>
      </c>
    </row>
    <row r="20" spans="2:10" ht="112.5" customHeight="1">
      <c r="B20" s="146" t="s">
        <v>52</v>
      </c>
      <c r="C20" s="149"/>
      <c r="D20" s="150"/>
      <c r="E20" s="58" t="s">
        <v>71</v>
      </c>
      <c r="F20" s="58" t="s">
        <v>163</v>
      </c>
      <c r="G20" s="57">
        <v>100</v>
      </c>
      <c r="H20" s="59">
        <v>30745.4</v>
      </c>
      <c r="I20" s="60">
        <v>32233.9</v>
      </c>
      <c r="J20" s="60">
        <v>33703.6</v>
      </c>
    </row>
    <row r="21" spans="2:10" ht="60.75" customHeight="1">
      <c r="B21" s="146" t="s">
        <v>59</v>
      </c>
      <c r="C21" s="149"/>
      <c r="D21" s="150"/>
      <c r="E21" s="58" t="s">
        <v>71</v>
      </c>
      <c r="F21" s="58" t="s">
        <v>163</v>
      </c>
      <c r="G21" s="57">
        <v>200</v>
      </c>
      <c r="H21" s="59">
        <v>9761.1</v>
      </c>
      <c r="I21" s="60">
        <v>10150.6</v>
      </c>
      <c r="J21" s="60">
        <v>10613.2</v>
      </c>
    </row>
    <row r="22" spans="2:10" ht="16.5" customHeight="1">
      <c r="B22" s="146" t="s">
        <v>64</v>
      </c>
      <c r="C22" s="149"/>
      <c r="D22" s="150"/>
      <c r="E22" s="58" t="s">
        <v>71</v>
      </c>
      <c r="F22" s="58" t="s">
        <v>163</v>
      </c>
      <c r="G22" s="57">
        <v>800</v>
      </c>
      <c r="H22" s="59">
        <v>8.7</v>
      </c>
      <c r="I22" s="60">
        <v>8.7</v>
      </c>
      <c r="J22" s="60">
        <v>8.7</v>
      </c>
    </row>
    <row r="23" spans="2:10" ht="87" customHeight="1">
      <c r="B23" s="146" t="s">
        <v>73</v>
      </c>
      <c r="C23" s="149"/>
      <c r="D23" s="150"/>
      <c r="E23" s="58" t="s">
        <v>71</v>
      </c>
      <c r="F23" s="58" t="s">
        <v>164</v>
      </c>
      <c r="G23" s="57"/>
      <c r="H23" s="59">
        <f>SUM(H24+H25)</f>
        <v>6928.3</v>
      </c>
      <c r="I23" s="59">
        <f>SUM(I24+I25)</f>
        <v>7264.5</v>
      </c>
      <c r="J23" s="59">
        <f>SUM(J24+J25)</f>
        <v>7596.2</v>
      </c>
    </row>
    <row r="24" spans="2:10" ht="119.25" customHeight="1">
      <c r="B24" s="146" t="s">
        <v>52</v>
      </c>
      <c r="C24" s="149"/>
      <c r="D24" s="150"/>
      <c r="E24" s="58" t="s">
        <v>71</v>
      </c>
      <c r="F24" s="58" t="s">
        <v>164</v>
      </c>
      <c r="G24" s="57">
        <v>100</v>
      </c>
      <c r="H24" s="59">
        <v>6451.3</v>
      </c>
      <c r="I24" s="60">
        <v>6764.1</v>
      </c>
      <c r="J24" s="61">
        <v>7073</v>
      </c>
    </row>
    <row r="25" spans="2:10" ht="61.5" customHeight="1">
      <c r="B25" s="146" t="s">
        <v>59</v>
      </c>
      <c r="C25" s="149"/>
      <c r="D25" s="150"/>
      <c r="E25" s="58" t="s">
        <v>71</v>
      </c>
      <c r="F25" s="58" t="s">
        <v>164</v>
      </c>
      <c r="G25" s="57">
        <v>200</v>
      </c>
      <c r="H25" s="59">
        <v>477</v>
      </c>
      <c r="I25" s="60">
        <v>500.4</v>
      </c>
      <c r="J25" s="60">
        <v>523.2</v>
      </c>
    </row>
    <row r="26" spans="2:10" s="85" customFormat="1" ht="15.75">
      <c r="B26" s="145" t="s">
        <v>74</v>
      </c>
      <c r="C26" s="145"/>
      <c r="D26" s="145"/>
      <c r="E26" s="70" t="s">
        <v>75</v>
      </c>
      <c r="F26" s="69"/>
      <c r="G26" s="69"/>
      <c r="H26" s="71">
        <f aca="true" t="shared" si="0" ref="H26:J27">H27</f>
        <v>100</v>
      </c>
      <c r="I26" s="71">
        <f t="shared" si="0"/>
        <v>100</v>
      </c>
      <c r="J26" s="71">
        <f t="shared" si="0"/>
        <v>100</v>
      </c>
    </row>
    <row r="27" spans="2:10" s="47" customFormat="1" ht="17.25" customHeight="1">
      <c r="B27" s="146" t="s">
        <v>76</v>
      </c>
      <c r="C27" s="149"/>
      <c r="D27" s="150"/>
      <c r="E27" s="58" t="s">
        <v>75</v>
      </c>
      <c r="F27" s="58" t="s">
        <v>165</v>
      </c>
      <c r="G27" s="58"/>
      <c r="H27" s="59">
        <f t="shared" si="0"/>
        <v>100</v>
      </c>
      <c r="I27" s="59">
        <f t="shared" si="0"/>
        <v>100</v>
      </c>
      <c r="J27" s="59">
        <f t="shared" si="0"/>
        <v>100</v>
      </c>
    </row>
    <row r="28" spans="2:10" ht="18.75" customHeight="1">
      <c r="B28" s="146" t="s">
        <v>64</v>
      </c>
      <c r="C28" s="149"/>
      <c r="D28" s="150"/>
      <c r="E28" s="58" t="s">
        <v>75</v>
      </c>
      <c r="F28" s="58" t="s">
        <v>165</v>
      </c>
      <c r="G28" s="58" t="s">
        <v>77</v>
      </c>
      <c r="H28" s="59">
        <v>100</v>
      </c>
      <c r="I28" s="61">
        <v>100</v>
      </c>
      <c r="J28" s="61">
        <v>100</v>
      </c>
    </row>
    <row r="29" spans="2:10" s="47" customFormat="1" ht="30" customHeight="1">
      <c r="B29" s="157" t="s">
        <v>60</v>
      </c>
      <c r="C29" s="157"/>
      <c r="D29" s="157"/>
      <c r="E29" s="70" t="s">
        <v>61</v>
      </c>
      <c r="F29" s="69"/>
      <c r="G29" s="69"/>
      <c r="H29" s="71">
        <f>SUM(H36+H40+H42+H46+H38+H44+H30+H32+H34)</f>
        <v>468.5</v>
      </c>
      <c r="I29" s="71">
        <f>SUM(I36+I40+I42+I46+I38+I44+I30+I32+I34)</f>
        <v>486</v>
      </c>
      <c r="J29" s="71">
        <f>SUM(J36+J40+J42+J46+J38+J44+J30+J32+J34)</f>
        <v>502.99999999999994</v>
      </c>
    </row>
    <row r="30" spans="2:10" s="47" customFormat="1" ht="55.5" customHeight="1">
      <c r="B30" s="179" t="s">
        <v>225</v>
      </c>
      <c r="C30" s="180"/>
      <c r="D30" s="181"/>
      <c r="E30" s="58" t="s">
        <v>61</v>
      </c>
      <c r="F30" s="58" t="s">
        <v>226</v>
      </c>
      <c r="G30" s="69"/>
      <c r="H30" s="71">
        <f>SUM(H31)</f>
        <v>10</v>
      </c>
      <c r="I30" s="71">
        <f>SUM(I31)</f>
        <v>10.5</v>
      </c>
      <c r="J30" s="71">
        <f>SUM(J31)</f>
        <v>10.9</v>
      </c>
    </row>
    <row r="31" spans="2:10" s="47" customFormat="1" ht="44.25" customHeight="1">
      <c r="B31" s="146" t="s">
        <v>78</v>
      </c>
      <c r="C31" s="149"/>
      <c r="D31" s="150"/>
      <c r="E31" s="58" t="s">
        <v>61</v>
      </c>
      <c r="F31" s="58" t="s">
        <v>226</v>
      </c>
      <c r="G31" s="57">
        <v>200</v>
      </c>
      <c r="H31" s="71">
        <v>10</v>
      </c>
      <c r="I31" s="71">
        <v>10.5</v>
      </c>
      <c r="J31" s="71">
        <v>10.9</v>
      </c>
    </row>
    <row r="32" spans="2:10" s="47" customFormat="1" ht="97.5" customHeight="1">
      <c r="B32" s="179" t="s">
        <v>227</v>
      </c>
      <c r="C32" s="180"/>
      <c r="D32" s="181"/>
      <c r="E32" s="58" t="s">
        <v>61</v>
      </c>
      <c r="F32" s="58" t="s">
        <v>228</v>
      </c>
      <c r="G32" s="69"/>
      <c r="H32" s="71">
        <f>SUM(H33)</f>
        <v>10</v>
      </c>
      <c r="I32" s="71">
        <f>SUM(I33)</f>
        <v>10.5</v>
      </c>
      <c r="J32" s="71">
        <f>SUM(J33)</f>
        <v>11</v>
      </c>
    </row>
    <row r="33" spans="2:10" s="47" customFormat="1" ht="45" customHeight="1">
      <c r="B33" s="146" t="s">
        <v>78</v>
      </c>
      <c r="C33" s="149"/>
      <c r="D33" s="150"/>
      <c r="E33" s="58" t="s">
        <v>61</v>
      </c>
      <c r="F33" s="58" t="s">
        <v>228</v>
      </c>
      <c r="G33" s="57">
        <v>200</v>
      </c>
      <c r="H33" s="71">
        <v>10</v>
      </c>
      <c r="I33" s="71">
        <v>10.5</v>
      </c>
      <c r="J33" s="71">
        <v>11</v>
      </c>
    </row>
    <row r="34" spans="2:10" s="47" customFormat="1" ht="69.75" customHeight="1">
      <c r="B34" s="179" t="s">
        <v>111</v>
      </c>
      <c r="C34" s="180"/>
      <c r="D34" s="181"/>
      <c r="E34" s="58" t="s">
        <v>61</v>
      </c>
      <c r="F34" s="58" t="s">
        <v>226</v>
      </c>
      <c r="G34" s="69"/>
      <c r="H34" s="71">
        <f>SUM(H35)</f>
        <v>10</v>
      </c>
      <c r="I34" s="71">
        <f>SUM(I35)</f>
        <v>10.5</v>
      </c>
      <c r="J34" s="71">
        <f>SUM(J35)</f>
        <v>11</v>
      </c>
    </row>
    <row r="35" spans="2:10" s="47" customFormat="1" ht="42" customHeight="1">
      <c r="B35" s="146" t="s">
        <v>78</v>
      </c>
      <c r="C35" s="149"/>
      <c r="D35" s="150"/>
      <c r="E35" s="58" t="s">
        <v>61</v>
      </c>
      <c r="F35" s="58" t="s">
        <v>226</v>
      </c>
      <c r="G35" s="57">
        <v>200</v>
      </c>
      <c r="H35" s="71">
        <v>10</v>
      </c>
      <c r="I35" s="71">
        <v>10.5</v>
      </c>
      <c r="J35" s="71">
        <v>11</v>
      </c>
    </row>
    <row r="36" spans="2:10" s="47" customFormat="1" ht="74.25" customHeight="1">
      <c r="B36" s="146" t="s">
        <v>168</v>
      </c>
      <c r="C36" s="149"/>
      <c r="D36" s="150"/>
      <c r="E36" s="63" t="s">
        <v>61</v>
      </c>
      <c r="F36" s="63" t="s">
        <v>166</v>
      </c>
      <c r="G36" s="62"/>
      <c r="H36" s="64">
        <f>SUM(H37)</f>
        <v>108.2</v>
      </c>
      <c r="I36" s="64">
        <f>SUM(I37)</f>
        <v>113.5</v>
      </c>
      <c r="J36" s="64">
        <f>SUM(J37)</f>
        <v>118.7</v>
      </c>
    </row>
    <row r="37" spans="2:10" s="47" customFormat="1" ht="42.75" customHeight="1">
      <c r="B37" s="158" t="s">
        <v>78</v>
      </c>
      <c r="C37" s="159"/>
      <c r="D37" s="160"/>
      <c r="E37" s="63" t="s">
        <v>61</v>
      </c>
      <c r="F37" s="63" t="s">
        <v>166</v>
      </c>
      <c r="G37" s="62">
        <v>200</v>
      </c>
      <c r="H37" s="64">
        <v>108.2</v>
      </c>
      <c r="I37" s="60">
        <v>113.5</v>
      </c>
      <c r="J37" s="60">
        <v>118.7</v>
      </c>
    </row>
    <row r="38" spans="2:10" s="47" customFormat="1" ht="59.25" customHeight="1">
      <c r="B38" s="146" t="s">
        <v>62</v>
      </c>
      <c r="C38" s="149"/>
      <c r="D38" s="150"/>
      <c r="E38" s="58" t="s">
        <v>61</v>
      </c>
      <c r="F38" s="58" t="s">
        <v>159</v>
      </c>
      <c r="G38" s="57"/>
      <c r="H38" s="59">
        <f>SUM(H39)</f>
        <v>81.6</v>
      </c>
      <c r="I38" s="60">
        <f>SUM(I39)</f>
        <v>85.6</v>
      </c>
      <c r="J38" s="60">
        <f>SUM(J39)</f>
        <v>89.5</v>
      </c>
    </row>
    <row r="39" spans="2:10" s="47" customFormat="1" ht="59.25" customHeight="1">
      <c r="B39" s="146" t="s">
        <v>59</v>
      </c>
      <c r="C39" s="149"/>
      <c r="D39" s="150"/>
      <c r="E39" s="58" t="s">
        <v>61</v>
      </c>
      <c r="F39" s="58" t="s">
        <v>159</v>
      </c>
      <c r="G39" s="57">
        <v>200</v>
      </c>
      <c r="H39" s="59">
        <v>81.6</v>
      </c>
      <c r="I39" s="60">
        <v>85.6</v>
      </c>
      <c r="J39" s="60">
        <v>89.5</v>
      </c>
    </row>
    <row r="40" spans="2:10" ht="127.5" customHeight="1">
      <c r="B40" s="146" t="s">
        <v>169</v>
      </c>
      <c r="C40" s="149"/>
      <c r="D40" s="150"/>
      <c r="E40" s="58" t="s">
        <v>61</v>
      </c>
      <c r="F40" s="58" t="s">
        <v>167</v>
      </c>
      <c r="G40" s="57"/>
      <c r="H40" s="59">
        <f>H41</f>
        <v>86.3</v>
      </c>
      <c r="I40" s="59">
        <f>I41</f>
        <v>90.4</v>
      </c>
      <c r="J40" s="59">
        <f>J41</f>
        <v>94.5</v>
      </c>
    </row>
    <row r="41" spans="2:10" ht="45" customHeight="1">
      <c r="B41" s="146" t="s">
        <v>78</v>
      </c>
      <c r="C41" s="149"/>
      <c r="D41" s="150"/>
      <c r="E41" s="58" t="s">
        <v>61</v>
      </c>
      <c r="F41" s="58" t="s">
        <v>79</v>
      </c>
      <c r="G41" s="57">
        <v>200</v>
      </c>
      <c r="H41" s="59">
        <v>86.3</v>
      </c>
      <c r="I41" s="60">
        <v>90.4</v>
      </c>
      <c r="J41" s="61">
        <v>94.5</v>
      </c>
    </row>
    <row r="42" spans="2:10" s="86" customFormat="1" ht="96.75" customHeight="1">
      <c r="B42" s="146" t="s">
        <v>80</v>
      </c>
      <c r="C42" s="149"/>
      <c r="D42" s="150"/>
      <c r="E42" s="58" t="s">
        <v>61</v>
      </c>
      <c r="F42" s="58" t="s">
        <v>170</v>
      </c>
      <c r="G42" s="57"/>
      <c r="H42" s="59">
        <v>8.8</v>
      </c>
      <c r="I42" s="59">
        <v>9.2</v>
      </c>
      <c r="J42" s="59">
        <v>9.6</v>
      </c>
    </row>
    <row r="43" spans="2:10" s="86" customFormat="1" ht="45" customHeight="1">
      <c r="B43" s="146" t="s">
        <v>81</v>
      </c>
      <c r="C43" s="149"/>
      <c r="D43" s="150"/>
      <c r="E43" s="58" t="s">
        <v>61</v>
      </c>
      <c r="F43" s="58" t="s">
        <v>170</v>
      </c>
      <c r="G43" s="57">
        <v>200</v>
      </c>
      <c r="H43" s="59">
        <v>8.8</v>
      </c>
      <c r="I43" s="65">
        <v>9.2</v>
      </c>
      <c r="J43" s="65">
        <v>9.6</v>
      </c>
    </row>
    <row r="44" spans="2:10" s="86" customFormat="1" ht="47.25" customHeight="1">
      <c r="B44" s="146" t="s">
        <v>63</v>
      </c>
      <c r="C44" s="149"/>
      <c r="D44" s="150"/>
      <c r="E44" s="58" t="s">
        <v>61</v>
      </c>
      <c r="F44" s="58" t="s">
        <v>160</v>
      </c>
      <c r="G44" s="57"/>
      <c r="H44" s="59">
        <f>SUM(H45)</f>
        <v>108</v>
      </c>
      <c r="I44" s="84">
        <f>SUM(I45)</f>
        <v>108</v>
      </c>
      <c r="J44" s="84">
        <f>SUM(J45)</f>
        <v>108</v>
      </c>
    </row>
    <row r="45" spans="2:10" s="86" customFormat="1" ht="20.25" customHeight="1">
      <c r="B45" s="146" t="s">
        <v>64</v>
      </c>
      <c r="C45" s="149"/>
      <c r="D45" s="150"/>
      <c r="E45" s="58" t="s">
        <v>61</v>
      </c>
      <c r="F45" s="58" t="s">
        <v>160</v>
      </c>
      <c r="G45" s="57">
        <v>800</v>
      </c>
      <c r="H45" s="59">
        <v>108</v>
      </c>
      <c r="I45" s="84">
        <v>108</v>
      </c>
      <c r="J45" s="84">
        <v>108</v>
      </c>
    </row>
    <row r="46" spans="2:10" ht="73.5" customHeight="1">
      <c r="B46" s="146" t="s">
        <v>171</v>
      </c>
      <c r="C46" s="149"/>
      <c r="D46" s="150"/>
      <c r="E46" s="58" t="s">
        <v>61</v>
      </c>
      <c r="F46" s="58" t="s">
        <v>172</v>
      </c>
      <c r="G46" s="57"/>
      <c r="H46" s="59">
        <f>SUM(H47)</f>
        <v>45.6</v>
      </c>
      <c r="I46" s="59">
        <f>SUM(I47)</f>
        <v>47.8</v>
      </c>
      <c r="J46" s="59">
        <f>SUM(J47)</f>
        <v>49.8</v>
      </c>
    </row>
    <row r="47" spans="2:10" ht="42" customHeight="1">
      <c r="B47" s="146" t="s">
        <v>78</v>
      </c>
      <c r="C47" s="149"/>
      <c r="D47" s="150"/>
      <c r="E47" s="58" t="s">
        <v>61</v>
      </c>
      <c r="F47" s="58" t="s">
        <v>172</v>
      </c>
      <c r="G47" s="57">
        <v>200</v>
      </c>
      <c r="H47" s="59">
        <v>45.6</v>
      </c>
      <c r="I47" s="60">
        <v>47.8</v>
      </c>
      <c r="J47" s="60">
        <v>49.8</v>
      </c>
    </row>
    <row r="48" spans="2:10" s="47" customFormat="1" ht="60" customHeight="1">
      <c r="B48" s="144" t="s">
        <v>82</v>
      </c>
      <c r="C48" s="144"/>
      <c r="D48" s="144"/>
      <c r="E48" s="67" t="s">
        <v>83</v>
      </c>
      <c r="F48" s="67"/>
      <c r="G48" s="66"/>
      <c r="H48" s="68">
        <f>SUM(H49)</f>
        <v>290.7</v>
      </c>
      <c r="I48" s="68">
        <f>SUM(I49)</f>
        <v>304.6</v>
      </c>
      <c r="J48" s="68">
        <f>SUM(J49)</f>
        <v>318.5</v>
      </c>
    </row>
    <row r="49" spans="2:10" s="47" customFormat="1" ht="69" customHeight="1">
      <c r="B49" s="145" t="s">
        <v>84</v>
      </c>
      <c r="C49" s="145"/>
      <c r="D49" s="145"/>
      <c r="E49" s="70" t="s">
        <v>85</v>
      </c>
      <c r="F49" s="70"/>
      <c r="G49" s="69"/>
      <c r="H49" s="71">
        <f>SUM(H50+H52)</f>
        <v>290.7</v>
      </c>
      <c r="I49" s="71">
        <f>SUM(I50+I52)</f>
        <v>304.6</v>
      </c>
      <c r="J49" s="71">
        <f>SUM(J50+J52)</f>
        <v>318.5</v>
      </c>
    </row>
    <row r="50" spans="2:10" s="47" customFormat="1" ht="183" customHeight="1">
      <c r="B50" s="161" t="s">
        <v>173</v>
      </c>
      <c r="C50" s="147"/>
      <c r="D50" s="148"/>
      <c r="E50" s="58" t="s">
        <v>85</v>
      </c>
      <c r="F50" s="58" t="s">
        <v>174</v>
      </c>
      <c r="G50" s="57"/>
      <c r="H50" s="59">
        <f>SUM(H51)</f>
        <v>68</v>
      </c>
      <c r="I50" s="59">
        <f>SUM(I51)</f>
        <v>71.3</v>
      </c>
      <c r="J50" s="59">
        <f>SUM(J51)</f>
        <v>74.4</v>
      </c>
    </row>
    <row r="51" spans="2:10" ht="43.5" customHeight="1">
      <c r="B51" s="146" t="s">
        <v>78</v>
      </c>
      <c r="C51" s="149"/>
      <c r="D51" s="150"/>
      <c r="E51" s="58" t="s">
        <v>85</v>
      </c>
      <c r="F51" s="58" t="s">
        <v>174</v>
      </c>
      <c r="G51" s="57">
        <v>200</v>
      </c>
      <c r="H51" s="59">
        <v>68</v>
      </c>
      <c r="I51" s="60">
        <v>71.3</v>
      </c>
      <c r="J51" s="60">
        <v>74.4</v>
      </c>
    </row>
    <row r="52" spans="2:10" s="47" customFormat="1" ht="123.75" customHeight="1">
      <c r="B52" s="146" t="s">
        <v>176</v>
      </c>
      <c r="C52" s="149"/>
      <c r="D52" s="150"/>
      <c r="E52" s="58" t="s">
        <v>85</v>
      </c>
      <c r="F52" s="58" t="s">
        <v>175</v>
      </c>
      <c r="G52" s="57"/>
      <c r="H52" s="59">
        <f>SUM(H53)</f>
        <v>222.7</v>
      </c>
      <c r="I52" s="59">
        <f>SUM(I53)</f>
        <v>233.3</v>
      </c>
      <c r="J52" s="59">
        <f>SUM(J53)</f>
        <v>244.1</v>
      </c>
    </row>
    <row r="53" spans="2:10" ht="42.75" customHeight="1">
      <c r="B53" s="146" t="s">
        <v>78</v>
      </c>
      <c r="C53" s="149"/>
      <c r="D53" s="150"/>
      <c r="E53" s="58" t="s">
        <v>85</v>
      </c>
      <c r="F53" s="58" t="s">
        <v>175</v>
      </c>
      <c r="G53" s="57">
        <v>200</v>
      </c>
      <c r="H53" s="59">
        <v>222.7</v>
      </c>
      <c r="I53" s="60">
        <v>233.3</v>
      </c>
      <c r="J53" s="60">
        <v>244.1</v>
      </c>
    </row>
    <row r="54" spans="2:10" ht="30" customHeight="1">
      <c r="B54" s="154" t="s">
        <v>86</v>
      </c>
      <c r="C54" s="155"/>
      <c r="D54" s="156"/>
      <c r="E54" s="67" t="s">
        <v>87</v>
      </c>
      <c r="F54" s="67"/>
      <c r="G54" s="66"/>
      <c r="H54" s="68">
        <f>SUM(H55+H58+H63)</f>
        <v>125326.1</v>
      </c>
      <c r="I54" s="68">
        <f>SUM(I55+I58+I63)</f>
        <v>130689.4</v>
      </c>
      <c r="J54" s="68">
        <f>SUM(J55+J58+J63)</f>
        <v>136585.7</v>
      </c>
    </row>
    <row r="55" spans="2:10" ht="16.5" customHeight="1">
      <c r="B55" s="151" t="s">
        <v>88</v>
      </c>
      <c r="C55" s="162"/>
      <c r="D55" s="163"/>
      <c r="E55" s="70" t="s">
        <v>89</v>
      </c>
      <c r="F55" s="70"/>
      <c r="G55" s="69"/>
      <c r="H55" s="71">
        <f aca="true" t="shared" si="1" ref="H55:J56">SUM(H56)</f>
        <v>2090.2</v>
      </c>
      <c r="I55" s="71">
        <f t="shared" si="1"/>
        <v>2112.4</v>
      </c>
      <c r="J55" s="71">
        <f t="shared" si="1"/>
        <v>2134.3</v>
      </c>
    </row>
    <row r="56" spans="2:10" s="47" customFormat="1" ht="82.5" customHeight="1">
      <c r="B56" s="158" t="s">
        <v>178</v>
      </c>
      <c r="C56" s="159"/>
      <c r="D56" s="160"/>
      <c r="E56" s="63" t="s">
        <v>89</v>
      </c>
      <c r="F56" s="63" t="s">
        <v>177</v>
      </c>
      <c r="G56" s="62"/>
      <c r="H56" s="64">
        <f t="shared" si="1"/>
        <v>2090.2</v>
      </c>
      <c r="I56" s="64">
        <f t="shared" si="1"/>
        <v>2112.4</v>
      </c>
      <c r="J56" s="64">
        <f t="shared" si="1"/>
        <v>2134.3</v>
      </c>
    </row>
    <row r="57" spans="2:10" ht="43.5" customHeight="1">
      <c r="B57" s="146" t="s">
        <v>78</v>
      </c>
      <c r="C57" s="149"/>
      <c r="D57" s="150"/>
      <c r="E57" s="63" t="s">
        <v>89</v>
      </c>
      <c r="F57" s="63" t="s">
        <v>177</v>
      </c>
      <c r="G57" s="62">
        <v>200</v>
      </c>
      <c r="H57" s="64">
        <v>2090.2</v>
      </c>
      <c r="I57" s="60">
        <v>2112.4</v>
      </c>
      <c r="J57" s="60">
        <v>2134.3</v>
      </c>
    </row>
    <row r="58" spans="2:10" s="48" customFormat="1" ht="31.5" customHeight="1">
      <c r="B58" s="151" t="s">
        <v>90</v>
      </c>
      <c r="C58" s="162"/>
      <c r="D58" s="163"/>
      <c r="E58" s="70" t="s">
        <v>91</v>
      </c>
      <c r="F58" s="70"/>
      <c r="G58" s="69"/>
      <c r="H58" s="71">
        <f>SUM(H59+H61)</f>
        <v>123213.90000000001</v>
      </c>
      <c r="I58" s="71">
        <f>SUM(I59+I61)</f>
        <v>128554</v>
      </c>
      <c r="J58" s="71">
        <f>SUM(J59+J61)</f>
        <v>134427.40000000002</v>
      </c>
    </row>
    <row r="59" spans="2:10" s="47" customFormat="1" ht="99.75" customHeight="1">
      <c r="B59" s="146" t="s">
        <v>180</v>
      </c>
      <c r="C59" s="147"/>
      <c r="D59" s="148"/>
      <c r="E59" s="58" t="s">
        <v>91</v>
      </c>
      <c r="F59" s="58" t="s">
        <v>179</v>
      </c>
      <c r="G59" s="57"/>
      <c r="H59" s="59">
        <f>SUM(H60)</f>
        <v>122791.1</v>
      </c>
      <c r="I59" s="59">
        <f>SUM(I60)</f>
        <v>128110.6</v>
      </c>
      <c r="J59" s="59">
        <f>SUM(J60)</f>
        <v>133963.7</v>
      </c>
    </row>
    <row r="60" spans="2:10" ht="42" customHeight="1">
      <c r="B60" s="146" t="s">
        <v>78</v>
      </c>
      <c r="C60" s="149"/>
      <c r="D60" s="150"/>
      <c r="E60" s="58" t="s">
        <v>91</v>
      </c>
      <c r="F60" s="58" t="s">
        <v>179</v>
      </c>
      <c r="G60" s="57">
        <v>200</v>
      </c>
      <c r="H60" s="59">
        <v>122791.1</v>
      </c>
      <c r="I60" s="59">
        <v>128110.6</v>
      </c>
      <c r="J60" s="59">
        <v>133963.7</v>
      </c>
    </row>
    <row r="61" spans="2:10" ht="69.75" customHeight="1">
      <c r="B61" s="146" t="s">
        <v>171</v>
      </c>
      <c r="C61" s="149"/>
      <c r="D61" s="150"/>
      <c r="E61" s="58" t="s">
        <v>91</v>
      </c>
      <c r="F61" s="63" t="s">
        <v>172</v>
      </c>
      <c r="G61" s="57"/>
      <c r="H61" s="59">
        <f>SUM(H62)</f>
        <v>422.8</v>
      </c>
      <c r="I61" s="59">
        <f>SUM(I62)</f>
        <v>443.4</v>
      </c>
      <c r="J61" s="59">
        <f>SUM(J62)</f>
        <v>463.7</v>
      </c>
    </row>
    <row r="62" spans="2:10" ht="44.25" customHeight="1">
      <c r="B62" s="146" t="s">
        <v>78</v>
      </c>
      <c r="C62" s="149"/>
      <c r="D62" s="150"/>
      <c r="E62" s="58" t="s">
        <v>91</v>
      </c>
      <c r="F62" s="63" t="s">
        <v>172</v>
      </c>
      <c r="G62" s="57">
        <v>200</v>
      </c>
      <c r="H62" s="59">
        <v>422.8</v>
      </c>
      <c r="I62" s="60">
        <v>443.4</v>
      </c>
      <c r="J62" s="60">
        <v>463.7</v>
      </c>
    </row>
    <row r="63" spans="2:10" s="47" customFormat="1" ht="31.5" customHeight="1">
      <c r="B63" s="145" t="s">
        <v>92</v>
      </c>
      <c r="C63" s="145"/>
      <c r="D63" s="145"/>
      <c r="E63" s="70" t="s">
        <v>93</v>
      </c>
      <c r="F63" s="69"/>
      <c r="G63" s="69"/>
      <c r="H63" s="71">
        <f>H64</f>
        <v>22</v>
      </c>
      <c r="I63" s="71">
        <f>I64</f>
        <v>23</v>
      </c>
      <c r="J63" s="71">
        <f>J64</f>
        <v>24</v>
      </c>
    </row>
    <row r="64" spans="2:10" ht="61.5" customHeight="1">
      <c r="B64" s="146" t="s">
        <v>94</v>
      </c>
      <c r="C64" s="149"/>
      <c r="D64" s="150"/>
      <c r="E64" s="58" t="s">
        <v>93</v>
      </c>
      <c r="F64" s="58" t="s">
        <v>95</v>
      </c>
      <c r="G64" s="57"/>
      <c r="H64" s="59">
        <f>SUM(H65)</f>
        <v>22</v>
      </c>
      <c r="I64" s="59">
        <f>SUM(I65)</f>
        <v>23</v>
      </c>
      <c r="J64" s="59">
        <f>SUM(J65)</f>
        <v>24</v>
      </c>
    </row>
    <row r="65" spans="2:10" s="48" customFormat="1" ht="41.25" customHeight="1">
      <c r="B65" s="146" t="s">
        <v>78</v>
      </c>
      <c r="C65" s="149"/>
      <c r="D65" s="150"/>
      <c r="E65" s="58" t="s">
        <v>93</v>
      </c>
      <c r="F65" s="58" t="s">
        <v>95</v>
      </c>
      <c r="G65" s="57">
        <v>200</v>
      </c>
      <c r="H65" s="59">
        <v>22</v>
      </c>
      <c r="I65" s="61">
        <v>23</v>
      </c>
      <c r="J65" s="61">
        <v>24</v>
      </c>
    </row>
    <row r="66" spans="2:10" s="48" customFormat="1" ht="27.75" customHeight="1">
      <c r="B66" s="164" t="s">
        <v>96</v>
      </c>
      <c r="C66" s="165"/>
      <c r="D66" s="166"/>
      <c r="E66" s="88" t="s">
        <v>97</v>
      </c>
      <c r="F66" s="87"/>
      <c r="G66" s="87"/>
      <c r="H66" s="73">
        <f>H67</f>
        <v>154153.7</v>
      </c>
      <c r="I66" s="73">
        <f>I67</f>
        <v>110413.40000000001</v>
      </c>
      <c r="J66" s="73">
        <f>J67</f>
        <v>104872.09999999999</v>
      </c>
    </row>
    <row r="67" spans="2:10" s="47" customFormat="1" ht="17.25" customHeight="1">
      <c r="B67" s="167" t="s">
        <v>98</v>
      </c>
      <c r="C67" s="168"/>
      <c r="D67" s="169"/>
      <c r="E67" s="90" t="s">
        <v>99</v>
      </c>
      <c r="F67" s="89"/>
      <c r="G67" s="89"/>
      <c r="H67" s="72">
        <f>SUM(H68+H70+L67+H72+H75+H77)</f>
        <v>154153.7</v>
      </c>
      <c r="I67" s="72">
        <f>SUM(I68+I70+I72+I75+I77)</f>
        <v>110413.40000000001</v>
      </c>
      <c r="J67" s="72">
        <f>SUM(J68+J70+J72+J75+J77)</f>
        <v>104872.09999999999</v>
      </c>
    </row>
    <row r="68" spans="2:18" s="47" customFormat="1" ht="47.25" customHeight="1">
      <c r="B68" s="146" t="s">
        <v>100</v>
      </c>
      <c r="C68" s="149"/>
      <c r="D68" s="150"/>
      <c r="E68" s="58" t="s">
        <v>99</v>
      </c>
      <c r="F68" s="63" t="s">
        <v>101</v>
      </c>
      <c r="G68" s="57"/>
      <c r="H68" s="59">
        <f>SUM(H69:H69)</f>
        <v>17349.5</v>
      </c>
      <c r="I68" s="59">
        <f>SUM(I69:I69)</f>
        <v>17215</v>
      </c>
      <c r="J68" s="59">
        <f>SUM(J69:J69)</f>
        <v>15120</v>
      </c>
      <c r="R68" s="91"/>
    </row>
    <row r="69" spans="2:10" s="47" customFormat="1" ht="42" customHeight="1">
      <c r="B69" s="146" t="s">
        <v>78</v>
      </c>
      <c r="C69" s="149"/>
      <c r="D69" s="150"/>
      <c r="E69" s="58" t="s">
        <v>99</v>
      </c>
      <c r="F69" s="63" t="s">
        <v>101</v>
      </c>
      <c r="G69" s="57">
        <v>200</v>
      </c>
      <c r="H69" s="59">
        <v>17349.5</v>
      </c>
      <c r="I69" s="61">
        <v>17215</v>
      </c>
      <c r="J69" s="61">
        <v>15120</v>
      </c>
    </row>
    <row r="70" spans="2:10" s="47" customFormat="1" ht="90.75" customHeight="1">
      <c r="B70" s="146" t="s">
        <v>102</v>
      </c>
      <c r="C70" s="149"/>
      <c r="D70" s="150"/>
      <c r="E70" s="58" t="s">
        <v>99</v>
      </c>
      <c r="F70" s="58" t="s">
        <v>181</v>
      </c>
      <c r="G70" s="57"/>
      <c r="H70" s="59">
        <f>SUM(H71)</f>
        <v>219.3</v>
      </c>
      <c r="I70" s="59">
        <f>SUM(I71)</f>
        <v>230</v>
      </c>
      <c r="J70" s="59">
        <f>SUM(J71)</f>
        <v>240.5</v>
      </c>
    </row>
    <row r="71" spans="2:10" s="47" customFormat="1" ht="42" customHeight="1">
      <c r="B71" s="146" t="s">
        <v>78</v>
      </c>
      <c r="C71" s="149"/>
      <c r="D71" s="150"/>
      <c r="E71" s="58" t="s">
        <v>99</v>
      </c>
      <c r="F71" s="58" t="s">
        <v>181</v>
      </c>
      <c r="G71" s="57">
        <v>200</v>
      </c>
      <c r="H71" s="59">
        <v>219.3</v>
      </c>
      <c r="I71" s="61">
        <v>230</v>
      </c>
      <c r="J71" s="60">
        <v>240.5</v>
      </c>
    </row>
    <row r="72" spans="2:10" s="47" customFormat="1" ht="45" customHeight="1">
      <c r="B72" s="146" t="s">
        <v>182</v>
      </c>
      <c r="C72" s="149"/>
      <c r="D72" s="150"/>
      <c r="E72" s="63" t="s">
        <v>99</v>
      </c>
      <c r="F72" s="63" t="s">
        <v>183</v>
      </c>
      <c r="G72" s="63"/>
      <c r="H72" s="92">
        <f>SUM(H73+H74)</f>
        <v>71821.9</v>
      </c>
      <c r="I72" s="92">
        <f>SUM(I73+I74)</f>
        <v>14110.6</v>
      </c>
      <c r="J72" s="92">
        <f>SUM(J73+J74)</f>
        <v>32279.6</v>
      </c>
    </row>
    <row r="73" spans="2:10" ht="42.75" customHeight="1">
      <c r="B73" s="146" t="s">
        <v>78</v>
      </c>
      <c r="C73" s="149"/>
      <c r="D73" s="150"/>
      <c r="E73" s="63" t="s">
        <v>99</v>
      </c>
      <c r="F73" s="63" t="s">
        <v>183</v>
      </c>
      <c r="G73" s="63" t="s">
        <v>103</v>
      </c>
      <c r="H73" s="92">
        <v>71621.9</v>
      </c>
      <c r="I73" s="60">
        <v>14010.6</v>
      </c>
      <c r="J73" s="61">
        <v>32079.6</v>
      </c>
    </row>
    <row r="74" spans="2:10" ht="14.25" customHeight="1">
      <c r="B74" s="176" t="s">
        <v>64</v>
      </c>
      <c r="C74" s="177"/>
      <c r="D74" s="178"/>
      <c r="E74" s="63" t="s">
        <v>99</v>
      </c>
      <c r="F74" s="63" t="s">
        <v>183</v>
      </c>
      <c r="G74" s="63" t="s">
        <v>77</v>
      </c>
      <c r="H74" s="92">
        <v>200</v>
      </c>
      <c r="I74" s="61">
        <v>100</v>
      </c>
      <c r="J74" s="61">
        <v>200</v>
      </c>
    </row>
    <row r="75" spans="2:10" ht="58.5" customHeight="1">
      <c r="B75" s="146" t="s">
        <v>184</v>
      </c>
      <c r="C75" s="149"/>
      <c r="D75" s="150"/>
      <c r="E75" s="111" t="s">
        <v>99</v>
      </c>
      <c r="F75" s="63" t="s">
        <v>185</v>
      </c>
      <c r="G75" s="111"/>
      <c r="H75" s="64">
        <f>SUM(H76)</f>
        <v>22721.7</v>
      </c>
      <c r="I75" s="64">
        <f>SUM(I76)</f>
        <v>70206.5</v>
      </c>
      <c r="J75" s="64">
        <f>SUM(J76)</f>
        <v>24112.8</v>
      </c>
    </row>
    <row r="76" spans="2:10" ht="45.75" customHeight="1">
      <c r="B76" s="146" t="s">
        <v>78</v>
      </c>
      <c r="C76" s="149"/>
      <c r="D76" s="150"/>
      <c r="E76" s="111" t="s">
        <v>99</v>
      </c>
      <c r="F76" s="63" t="s">
        <v>185</v>
      </c>
      <c r="G76" s="111" t="s">
        <v>103</v>
      </c>
      <c r="H76" s="64">
        <v>22721.7</v>
      </c>
      <c r="I76" s="60">
        <v>70206.5</v>
      </c>
      <c r="J76" s="60">
        <v>24112.8</v>
      </c>
    </row>
    <row r="77" spans="2:10" s="47" customFormat="1" ht="75.75" customHeight="1">
      <c r="B77" s="146" t="s">
        <v>186</v>
      </c>
      <c r="C77" s="147"/>
      <c r="D77" s="148"/>
      <c r="E77" s="63" t="s">
        <v>99</v>
      </c>
      <c r="F77" s="63" t="s">
        <v>187</v>
      </c>
      <c r="G77" s="63"/>
      <c r="H77" s="59">
        <f>SUM(H78)</f>
        <v>42041.3</v>
      </c>
      <c r="I77" s="59">
        <f>SUM(I78)</f>
        <v>8651.3</v>
      </c>
      <c r="J77" s="59">
        <f>SUM(J78)</f>
        <v>33119.2</v>
      </c>
    </row>
    <row r="78" spans="2:10" ht="41.25" customHeight="1">
      <c r="B78" s="146" t="s">
        <v>78</v>
      </c>
      <c r="C78" s="149"/>
      <c r="D78" s="150"/>
      <c r="E78" s="63" t="s">
        <v>99</v>
      </c>
      <c r="F78" s="63" t="s">
        <v>187</v>
      </c>
      <c r="G78" s="63" t="s">
        <v>103</v>
      </c>
      <c r="H78" s="59">
        <v>42041.3</v>
      </c>
      <c r="I78" s="60">
        <v>8651.3</v>
      </c>
      <c r="J78" s="60">
        <v>33119.2</v>
      </c>
    </row>
    <row r="79" spans="2:10" ht="17.25" customHeight="1">
      <c r="B79" s="154" t="s">
        <v>65</v>
      </c>
      <c r="C79" s="155"/>
      <c r="D79" s="156"/>
      <c r="E79" s="67" t="s">
        <v>66</v>
      </c>
      <c r="F79" s="66"/>
      <c r="G79" s="66"/>
      <c r="H79" s="68">
        <f>SUM(H80+H87+H92)</f>
        <v>2833.9</v>
      </c>
      <c r="I79" s="68">
        <f>SUM(I80+I87+I92)</f>
        <v>2972.0999999999995</v>
      </c>
      <c r="J79" s="68">
        <f>SUM(J80+J87+J92)</f>
        <v>3138.7000000000003</v>
      </c>
    </row>
    <row r="80" spans="2:10" ht="47.25" customHeight="1">
      <c r="B80" s="151" t="s">
        <v>67</v>
      </c>
      <c r="C80" s="152"/>
      <c r="D80" s="153"/>
      <c r="E80" s="70" t="s">
        <v>68</v>
      </c>
      <c r="F80" s="69"/>
      <c r="G80" s="69"/>
      <c r="H80" s="71">
        <f>SUM(H83+H81+H85)</f>
        <v>147.4</v>
      </c>
      <c r="I80" s="71">
        <f>SUM(I83+I81+I85)</f>
        <v>154.70000000000002</v>
      </c>
      <c r="J80" s="71">
        <f>SUM(J83+J81+J85)</f>
        <v>192.4</v>
      </c>
    </row>
    <row r="81" spans="2:10" ht="84" customHeight="1">
      <c r="B81" s="146" t="s">
        <v>162</v>
      </c>
      <c r="C81" s="149"/>
      <c r="D81" s="150"/>
      <c r="E81" s="58" t="s">
        <v>68</v>
      </c>
      <c r="F81" s="57">
        <v>9920000180</v>
      </c>
      <c r="G81" s="57"/>
      <c r="H81" s="59">
        <f>SUM(H82)</f>
        <v>18</v>
      </c>
      <c r="I81" s="60">
        <f>SUM(I82)</f>
        <v>18.9</v>
      </c>
      <c r="J81" s="60">
        <f>SUM(J82)</f>
        <v>19.8</v>
      </c>
    </row>
    <row r="82" spans="2:10" ht="60" customHeight="1">
      <c r="B82" s="146" t="s">
        <v>59</v>
      </c>
      <c r="C82" s="149"/>
      <c r="D82" s="150"/>
      <c r="E82" s="58" t="s">
        <v>68</v>
      </c>
      <c r="F82" s="58" t="s">
        <v>161</v>
      </c>
      <c r="G82" s="57">
        <v>200</v>
      </c>
      <c r="H82" s="59">
        <v>18</v>
      </c>
      <c r="I82" s="60">
        <v>18.9</v>
      </c>
      <c r="J82" s="60">
        <v>19.8</v>
      </c>
    </row>
    <row r="83" spans="2:10" ht="89.25" customHeight="1">
      <c r="B83" s="146" t="s">
        <v>188</v>
      </c>
      <c r="C83" s="149"/>
      <c r="D83" s="150"/>
      <c r="E83" s="58" t="s">
        <v>68</v>
      </c>
      <c r="F83" s="57">
        <v>9920000181</v>
      </c>
      <c r="G83" s="57"/>
      <c r="H83" s="59">
        <f>H84</f>
        <v>123.9</v>
      </c>
      <c r="I83" s="59">
        <f>I84</f>
        <v>130</v>
      </c>
      <c r="J83" s="59">
        <f>J84</f>
        <v>136</v>
      </c>
    </row>
    <row r="84" spans="2:10" ht="42.75" customHeight="1">
      <c r="B84" s="146" t="s">
        <v>78</v>
      </c>
      <c r="C84" s="149"/>
      <c r="D84" s="150"/>
      <c r="E84" s="58" t="s">
        <v>68</v>
      </c>
      <c r="F84" s="57">
        <v>9920000181</v>
      </c>
      <c r="G84" s="57">
        <v>200</v>
      </c>
      <c r="H84" s="59">
        <v>123.9</v>
      </c>
      <c r="I84" s="61">
        <v>130</v>
      </c>
      <c r="J84" s="61">
        <v>136</v>
      </c>
    </row>
    <row r="85" spans="2:10" ht="92.25" customHeight="1">
      <c r="B85" s="170" t="s">
        <v>104</v>
      </c>
      <c r="C85" s="170"/>
      <c r="D85" s="170"/>
      <c r="E85" s="58" t="s">
        <v>68</v>
      </c>
      <c r="F85" s="57">
        <v>9930000462</v>
      </c>
      <c r="G85" s="57"/>
      <c r="H85" s="59">
        <f>SUM(H86)</f>
        <v>5.5</v>
      </c>
      <c r="I85" s="59">
        <f>SUM(I86)</f>
        <v>5.8</v>
      </c>
      <c r="J85" s="59">
        <f>SUM(J86)</f>
        <v>36.6</v>
      </c>
    </row>
    <row r="86" spans="2:10" ht="45" customHeight="1">
      <c r="B86" s="146" t="s">
        <v>78</v>
      </c>
      <c r="C86" s="149"/>
      <c r="D86" s="150"/>
      <c r="E86" s="58" t="s">
        <v>68</v>
      </c>
      <c r="F86" s="57">
        <v>9930000462</v>
      </c>
      <c r="G86" s="57">
        <v>200</v>
      </c>
      <c r="H86" s="59">
        <v>5.5</v>
      </c>
      <c r="I86" s="60">
        <v>5.8</v>
      </c>
      <c r="J86" s="60">
        <v>36.6</v>
      </c>
    </row>
    <row r="87" spans="2:10" ht="17.25" customHeight="1">
      <c r="B87" s="151" t="s">
        <v>105</v>
      </c>
      <c r="C87" s="152"/>
      <c r="D87" s="153"/>
      <c r="E87" s="70" t="s">
        <v>106</v>
      </c>
      <c r="F87" s="69"/>
      <c r="G87" s="69"/>
      <c r="H87" s="71">
        <f>SUM(H90+H88)</f>
        <v>2498.5</v>
      </c>
      <c r="I87" s="71">
        <f>SUM(I90+I88)</f>
        <v>2620.2</v>
      </c>
      <c r="J87" s="71">
        <f>SUM(J90+J88)</f>
        <v>2740</v>
      </c>
    </row>
    <row r="88" spans="2:10" ht="58.5" customHeight="1">
      <c r="B88" s="146" t="s">
        <v>107</v>
      </c>
      <c r="C88" s="149"/>
      <c r="D88" s="150"/>
      <c r="E88" s="58" t="s">
        <v>106</v>
      </c>
      <c r="F88" s="58" t="s">
        <v>108</v>
      </c>
      <c r="G88" s="57"/>
      <c r="H88" s="59">
        <f>SUM(H89)</f>
        <v>587.6</v>
      </c>
      <c r="I88" s="59">
        <f>SUM(I89)</f>
        <v>616.2</v>
      </c>
      <c r="J88" s="59">
        <f>SUM(J89)</f>
        <v>644.4</v>
      </c>
    </row>
    <row r="89" spans="2:10" ht="42.75" customHeight="1">
      <c r="B89" s="146" t="s">
        <v>78</v>
      </c>
      <c r="C89" s="149"/>
      <c r="D89" s="150"/>
      <c r="E89" s="58" t="s">
        <v>106</v>
      </c>
      <c r="F89" s="58" t="s">
        <v>108</v>
      </c>
      <c r="G89" s="57">
        <v>200</v>
      </c>
      <c r="H89" s="59">
        <v>587.6</v>
      </c>
      <c r="I89" s="60">
        <v>616.2</v>
      </c>
      <c r="J89" s="60">
        <v>644.4</v>
      </c>
    </row>
    <row r="90" spans="2:10" ht="71.25" customHeight="1">
      <c r="B90" s="158" t="s">
        <v>189</v>
      </c>
      <c r="C90" s="159"/>
      <c r="D90" s="160"/>
      <c r="E90" s="63" t="s">
        <v>106</v>
      </c>
      <c r="F90" s="62">
        <v>9950000560</v>
      </c>
      <c r="G90" s="62"/>
      <c r="H90" s="64">
        <f>SUM(H91)</f>
        <v>1910.9</v>
      </c>
      <c r="I90" s="64">
        <f>SUM(I91)</f>
        <v>2004</v>
      </c>
      <c r="J90" s="64">
        <f>SUM(J91)</f>
        <v>2095.6</v>
      </c>
    </row>
    <row r="91" spans="2:10" s="47" customFormat="1" ht="42" customHeight="1">
      <c r="B91" s="146" t="s">
        <v>78</v>
      </c>
      <c r="C91" s="149"/>
      <c r="D91" s="150"/>
      <c r="E91" s="63" t="s">
        <v>106</v>
      </c>
      <c r="F91" s="62">
        <v>9950000560</v>
      </c>
      <c r="G91" s="62">
        <v>200</v>
      </c>
      <c r="H91" s="64">
        <v>1910.9</v>
      </c>
      <c r="I91" s="61">
        <v>2004</v>
      </c>
      <c r="J91" s="60">
        <v>2095.6</v>
      </c>
    </row>
    <row r="92" spans="2:10" s="47" customFormat="1" ht="30.75" customHeight="1">
      <c r="B92" s="151" t="s">
        <v>109</v>
      </c>
      <c r="C92" s="152"/>
      <c r="D92" s="153"/>
      <c r="E92" s="70" t="s">
        <v>110</v>
      </c>
      <c r="F92" s="69"/>
      <c r="G92" s="69"/>
      <c r="H92" s="71">
        <f>SUM(H93+H95)</f>
        <v>188</v>
      </c>
      <c r="I92" s="71">
        <f>SUM(I93+I95)</f>
        <v>197.2</v>
      </c>
      <c r="J92" s="71">
        <f>SUM(J93+J95)</f>
        <v>206.3</v>
      </c>
    </row>
    <row r="93" spans="2:10" s="47" customFormat="1" ht="77.25" customHeight="1">
      <c r="B93" s="146" t="s">
        <v>111</v>
      </c>
      <c r="C93" s="149"/>
      <c r="D93" s="150"/>
      <c r="E93" s="58" t="s">
        <v>110</v>
      </c>
      <c r="F93" s="58" t="s">
        <v>112</v>
      </c>
      <c r="G93" s="57"/>
      <c r="H93" s="59">
        <f>SUM(H94)</f>
        <v>88</v>
      </c>
      <c r="I93" s="59">
        <f>SUM(I94)</f>
        <v>92.3</v>
      </c>
      <c r="J93" s="59">
        <f>SUM(J94)</f>
        <v>96.6</v>
      </c>
    </row>
    <row r="94" spans="2:10" s="47" customFormat="1" ht="45.75" customHeight="1">
      <c r="B94" s="146" t="s">
        <v>78</v>
      </c>
      <c r="C94" s="149"/>
      <c r="D94" s="150"/>
      <c r="E94" s="58" t="s">
        <v>110</v>
      </c>
      <c r="F94" s="58" t="s">
        <v>112</v>
      </c>
      <c r="G94" s="57">
        <v>200</v>
      </c>
      <c r="H94" s="59">
        <v>88</v>
      </c>
      <c r="I94" s="60">
        <v>92.3</v>
      </c>
      <c r="J94" s="60">
        <v>96.6</v>
      </c>
    </row>
    <row r="95" spans="2:10" s="47" customFormat="1" ht="123" customHeight="1">
      <c r="B95" s="146" t="s">
        <v>113</v>
      </c>
      <c r="C95" s="149"/>
      <c r="D95" s="150"/>
      <c r="E95" s="58" t="s">
        <v>110</v>
      </c>
      <c r="F95" s="58" t="s">
        <v>114</v>
      </c>
      <c r="G95" s="57"/>
      <c r="H95" s="59">
        <f>SUM(H96)</f>
        <v>100</v>
      </c>
      <c r="I95" s="59">
        <f>SUM(I96)</f>
        <v>104.9</v>
      </c>
      <c r="J95" s="59">
        <f>SUM(J96)</f>
        <v>109.7</v>
      </c>
    </row>
    <row r="96" spans="2:10" s="47" customFormat="1" ht="44.25" customHeight="1">
      <c r="B96" s="146" t="s">
        <v>78</v>
      </c>
      <c r="C96" s="149"/>
      <c r="D96" s="150"/>
      <c r="E96" s="58" t="s">
        <v>110</v>
      </c>
      <c r="F96" s="58" t="s">
        <v>114</v>
      </c>
      <c r="G96" s="57">
        <v>200</v>
      </c>
      <c r="H96" s="59">
        <v>100</v>
      </c>
      <c r="I96" s="60">
        <v>104.9</v>
      </c>
      <c r="J96" s="60">
        <v>109.7</v>
      </c>
    </row>
    <row r="97" spans="2:10" ht="29.25" customHeight="1">
      <c r="B97" s="144" t="s">
        <v>115</v>
      </c>
      <c r="C97" s="144"/>
      <c r="D97" s="144"/>
      <c r="E97" s="67" t="s">
        <v>116</v>
      </c>
      <c r="F97" s="66"/>
      <c r="G97" s="66"/>
      <c r="H97" s="68">
        <f>SUM(H98+H109)</f>
        <v>31265.4</v>
      </c>
      <c r="I97" s="68">
        <f>SUM(I98+I109)</f>
        <v>32767.300000000003</v>
      </c>
      <c r="J97" s="68">
        <f>SUM(J98+J109)</f>
        <v>34366</v>
      </c>
    </row>
    <row r="98" spans="2:10" ht="16.5" customHeight="1">
      <c r="B98" s="145" t="s">
        <v>117</v>
      </c>
      <c r="C98" s="145"/>
      <c r="D98" s="145"/>
      <c r="E98" s="70" t="s">
        <v>118</v>
      </c>
      <c r="F98" s="69"/>
      <c r="G98" s="69"/>
      <c r="H98" s="71">
        <f>SUM(H99+H101+H103+H105+H107)</f>
        <v>14117.6</v>
      </c>
      <c r="I98" s="71">
        <f>SUM(I99+I101+I103+I105+I107)</f>
        <v>14801</v>
      </c>
      <c r="J98" s="71">
        <f>SUM(J99+J101+J103+J105+J107)</f>
        <v>15473.499999999998</v>
      </c>
    </row>
    <row r="99" spans="2:10" ht="69.75" customHeight="1">
      <c r="B99" s="146" t="s">
        <v>111</v>
      </c>
      <c r="C99" s="149"/>
      <c r="D99" s="150"/>
      <c r="E99" s="58" t="s">
        <v>118</v>
      </c>
      <c r="F99" s="58" t="s">
        <v>112</v>
      </c>
      <c r="G99" s="57"/>
      <c r="H99" s="59">
        <f>H100</f>
        <v>85</v>
      </c>
      <c r="I99" s="59">
        <f>I100</f>
        <v>85</v>
      </c>
      <c r="J99" s="59">
        <f>J100</f>
        <v>85</v>
      </c>
    </row>
    <row r="100" spans="2:10" ht="42" customHeight="1">
      <c r="B100" s="146" t="s">
        <v>78</v>
      </c>
      <c r="C100" s="149"/>
      <c r="D100" s="150"/>
      <c r="E100" s="58" t="s">
        <v>118</v>
      </c>
      <c r="F100" s="58" t="s">
        <v>112</v>
      </c>
      <c r="G100" s="57">
        <v>200</v>
      </c>
      <c r="H100" s="59">
        <v>85</v>
      </c>
      <c r="I100" s="61">
        <v>85</v>
      </c>
      <c r="J100" s="61">
        <v>85</v>
      </c>
    </row>
    <row r="101" spans="2:10" s="47" customFormat="1" ht="90" customHeight="1">
      <c r="B101" s="170" t="s">
        <v>104</v>
      </c>
      <c r="C101" s="170"/>
      <c r="D101" s="170"/>
      <c r="E101" s="58" t="s">
        <v>118</v>
      </c>
      <c r="F101" s="57">
        <v>9930000462</v>
      </c>
      <c r="G101" s="57"/>
      <c r="H101" s="59">
        <f>SUM(H102)</f>
        <v>1056</v>
      </c>
      <c r="I101" s="59">
        <f>SUM(I102)</f>
        <v>1107.4</v>
      </c>
      <c r="J101" s="59">
        <f>SUM(J102)</f>
        <v>1158</v>
      </c>
    </row>
    <row r="102" spans="2:10" ht="45" customHeight="1">
      <c r="B102" s="146" t="s">
        <v>78</v>
      </c>
      <c r="C102" s="149"/>
      <c r="D102" s="150"/>
      <c r="E102" s="58" t="s">
        <v>118</v>
      </c>
      <c r="F102" s="57">
        <v>9930000462</v>
      </c>
      <c r="G102" s="57">
        <v>200</v>
      </c>
      <c r="H102" s="59">
        <v>1056</v>
      </c>
      <c r="I102" s="60">
        <v>1107.4</v>
      </c>
      <c r="J102" s="61">
        <v>1158</v>
      </c>
    </row>
    <row r="103" spans="2:10" s="47" customFormat="1" ht="71.25" customHeight="1">
      <c r="B103" s="170" t="s">
        <v>190</v>
      </c>
      <c r="C103" s="170"/>
      <c r="D103" s="170"/>
      <c r="E103" s="58" t="s">
        <v>118</v>
      </c>
      <c r="F103" s="57">
        <v>9950000200</v>
      </c>
      <c r="G103" s="57"/>
      <c r="H103" s="59">
        <f>SUM(H104)</f>
        <v>11082</v>
      </c>
      <c r="I103" s="59">
        <f>SUM(I104)</f>
        <v>11621.7</v>
      </c>
      <c r="J103" s="59">
        <f>SUM(J104)</f>
        <v>12152.8</v>
      </c>
    </row>
    <row r="104" spans="2:10" s="47" customFormat="1" ht="42.75" customHeight="1">
      <c r="B104" s="146" t="s">
        <v>78</v>
      </c>
      <c r="C104" s="149"/>
      <c r="D104" s="150"/>
      <c r="E104" s="58" t="s">
        <v>118</v>
      </c>
      <c r="F104" s="57">
        <v>9950000200</v>
      </c>
      <c r="G104" s="57">
        <v>200</v>
      </c>
      <c r="H104" s="59">
        <v>11082</v>
      </c>
      <c r="I104" s="60">
        <v>11621.7</v>
      </c>
      <c r="J104" s="60">
        <v>12152.8</v>
      </c>
    </row>
    <row r="105" spans="2:10" ht="61.5" customHeight="1">
      <c r="B105" s="146" t="s">
        <v>191</v>
      </c>
      <c r="C105" s="149"/>
      <c r="D105" s="150"/>
      <c r="E105" s="58" t="s">
        <v>118</v>
      </c>
      <c r="F105" s="57">
        <v>9950000210</v>
      </c>
      <c r="G105" s="57"/>
      <c r="H105" s="59">
        <f>SUM(H106)</f>
        <v>1012.5</v>
      </c>
      <c r="I105" s="59">
        <f>SUM(I106)</f>
        <v>1061.8</v>
      </c>
      <c r="J105" s="59">
        <f>SUM(J106)</f>
        <v>1110.3</v>
      </c>
    </row>
    <row r="106" spans="2:10" s="47" customFormat="1" ht="42.75" customHeight="1">
      <c r="B106" s="146" t="s">
        <v>78</v>
      </c>
      <c r="C106" s="149"/>
      <c r="D106" s="150"/>
      <c r="E106" s="58" t="s">
        <v>118</v>
      </c>
      <c r="F106" s="57">
        <v>9950000210</v>
      </c>
      <c r="G106" s="57">
        <v>200</v>
      </c>
      <c r="H106" s="59">
        <v>1012.5</v>
      </c>
      <c r="I106" s="60">
        <v>1061.8</v>
      </c>
      <c r="J106" s="60">
        <v>1110.3</v>
      </c>
    </row>
    <row r="107" spans="2:10" ht="72" customHeight="1">
      <c r="B107" s="158" t="s">
        <v>189</v>
      </c>
      <c r="C107" s="159"/>
      <c r="D107" s="160"/>
      <c r="E107" s="63" t="s">
        <v>118</v>
      </c>
      <c r="F107" s="62">
        <v>9950000560</v>
      </c>
      <c r="G107" s="62"/>
      <c r="H107" s="64">
        <f>SUM(H108)</f>
        <v>882.1</v>
      </c>
      <c r="I107" s="64">
        <f>SUM(I108)</f>
        <v>925.1</v>
      </c>
      <c r="J107" s="64">
        <f>SUM(J108)</f>
        <v>967.4</v>
      </c>
    </row>
    <row r="108" spans="2:10" ht="44.25" customHeight="1">
      <c r="B108" s="146" t="s">
        <v>78</v>
      </c>
      <c r="C108" s="149"/>
      <c r="D108" s="150"/>
      <c r="E108" s="63" t="s">
        <v>118</v>
      </c>
      <c r="F108" s="62">
        <v>9950000560</v>
      </c>
      <c r="G108" s="62">
        <v>200</v>
      </c>
      <c r="H108" s="64">
        <v>882.1</v>
      </c>
      <c r="I108" s="60">
        <v>925.1</v>
      </c>
      <c r="J108" s="60">
        <v>967.4</v>
      </c>
    </row>
    <row r="109" spans="2:10" ht="33" customHeight="1">
      <c r="B109" s="151" t="s">
        <v>119</v>
      </c>
      <c r="C109" s="152"/>
      <c r="D109" s="153"/>
      <c r="E109" s="70" t="s">
        <v>120</v>
      </c>
      <c r="F109" s="69"/>
      <c r="G109" s="69"/>
      <c r="H109" s="71">
        <f>SUM(H110)</f>
        <v>17147.8</v>
      </c>
      <c r="I109" s="71">
        <f>SUM(I110)</f>
        <v>17966.300000000003</v>
      </c>
      <c r="J109" s="71">
        <f>SUM(J110)</f>
        <v>18892.5</v>
      </c>
    </row>
    <row r="110" spans="2:10" ht="84.75" customHeight="1">
      <c r="B110" s="170" t="s">
        <v>104</v>
      </c>
      <c r="C110" s="170"/>
      <c r="D110" s="170"/>
      <c r="E110" s="58" t="s">
        <v>120</v>
      </c>
      <c r="F110" s="57">
        <v>9930000462</v>
      </c>
      <c r="G110" s="57"/>
      <c r="H110" s="59">
        <f>SUM(H111:H112)</f>
        <v>17147.8</v>
      </c>
      <c r="I110" s="59">
        <f>SUM(I111:I112)</f>
        <v>17966.300000000003</v>
      </c>
      <c r="J110" s="59">
        <f>SUM(J111:J112)</f>
        <v>18892.5</v>
      </c>
    </row>
    <row r="111" spans="2:10" ht="114" customHeight="1">
      <c r="B111" s="146" t="s">
        <v>121</v>
      </c>
      <c r="C111" s="149"/>
      <c r="D111" s="150"/>
      <c r="E111" s="58" t="s">
        <v>120</v>
      </c>
      <c r="F111" s="57">
        <v>9930000462</v>
      </c>
      <c r="G111" s="58" t="s">
        <v>122</v>
      </c>
      <c r="H111" s="64">
        <v>12286.5</v>
      </c>
      <c r="I111" s="61">
        <v>12868.2</v>
      </c>
      <c r="J111" s="60">
        <v>13561.4</v>
      </c>
    </row>
    <row r="112" spans="2:10" ht="45" customHeight="1">
      <c r="B112" s="146" t="s">
        <v>78</v>
      </c>
      <c r="C112" s="149"/>
      <c r="D112" s="150"/>
      <c r="E112" s="58" t="s">
        <v>120</v>
      </c>
      <c r="F112" s="57">
        <v>9930000462</v>
      </c>
      <c r="G112" s="58" t="s">
        <v>103</v>
      </c>
      <c r="H112" s="64">
        <v>4861.3</v>
      </c>
      <c r="I112" s="60">
        <v>5098.1</v>
      </c>
      <c r="J112" s="61">
        <v>5331.1</v>
      </c>
    </row>
    <row r="113" spans="2:10" s="47" customFormat="1" ht="18" customHeight="1">
      <c r="B113" s="154" t="s">
        <v>123</v>
      </c>
      <c r="C113" s="155"/>
      <c r="D113" s="156"/>
      <c r="E113" s="66">
        <v>1000</v>
      </c>
      <c r="F113" s="66"/>
      <c r="G113" s="66"/>
      <c r="H113" s="68">
        <f>SUM(H114+H122+H119)</f>
        <v>29503.6</v>
      </c>
      <c r="I113" s="68">
        <f>SUM(I114+I122+I119)</f>
        <v>30939.8</v>
      </c>
      <c r="J113" s="68">
        <f>SUM(J114+J122+J119)</f>
        <v>32353.800000000003</v>
      </c>
    </row>
    <row r="114" spans="2:10" ht="16.5" customHeight="1">
      <c r="B114" s="151" t="s">
        <v>124</v>
      </c>
      <c r="C114" s="152"/>
      <c r="D114" s="153"/>
      <c r="E114" s="69">
        <v>1001</v>
      </c>
      <c r="F114" s="69"/>
      <c r="G114" s="69"/>
      <c r="H114" s="71">
        <f>SUM(H115+H117)</f>
        <v>1683.6</v>
      </c>
      <c r="I114" s="71">
        <f>SUM(I115+I117)</f>
        <v>1765.2</v>
      </c>
      <c r="J114" s="71">
        <f>SUM(J115+J117)</f>
        <v>1845.8999999999999</v>
      </c>
    </row>
    <row r="115" spans="2:10" s="47" customFormat="1" ht="60" customHeight="1">
      <c r="B115" s="146" t="s">
        <v>125</v>
      </c>
      <c r="C115" s="149"/>
      <c r="D115" s="150"/>
      <c r="E115" s="57">
        <v>1001</v>
      </c>
      <c r="F115" s="57">
        <v>9920000231</v>
      </c>
      <c r="G115" s="57"/>
      <c r="H115" s="59">
        <f>SUM(H116)</f>
        <v>609.5</v>
      </c>
      <c r="I115" s="59">
        <f>SUM(I116)</f>
        <v>639</v>
      </c>
      <c r="J115" s="59">
        <f>SUM(J116)</f>
        <v>668.3</v>
      </c>
    </row>
    <row r="116" spans="2:10" s="47" customFormat="1" ht="30" customHeight="1">
      <c r="B116" s="146" t="s">
        <v>126</v>
      </c>
      <c r="C116" s="149"/>
      <c r="D116" s="150"/>
      <c r="E116" s="57">
        <v>1001</v>
      </c>
      <c r="F116" s="57">
        <v>9920000231</v>
      </c>
      <c r="G116" s="58" t="s">
        <v>127</v>
      </c>
      <c r="H116" s="59">
        <v>609.5</v>
      </c>
      <c r="I116" s="61">
        <v>639</v>
      </c>
      <c r="J116" s="60">
        <v>668.3</v>
      </c>
    </row>
    <row r="117" spans="2:10" s="47" customFormat="1" ht="60" customHeight="1">
      <c r="B117" s="146" t="s">
        <v>128</v>
      </c>
      <c r="C117" s="149"/>
      <c r="D117" s="150"/>
      <c r="E117" s="57">
        <v>1001</v>
      </c>
      <c r="F117" s="57">
        <v>9920000240</v>
      </c>
      <c r="G117" s="57"/>
      <c r="H117" s="59">
        <f>SUM(H118)</f>
        <v>1074.1</v>
      </c>
      <c r="I117" s="59">
        <f>SUM(I118)</f>
        <v>1126.2</v>
      </c>
      <c r="J117" s="59">
        <f>SUM(J118)</f>
        <v>1177.6</v>
      </c>
    </row>
    <row r="118" spans="2:10" s="47" customFormat="1" ht="30" customHeight="1">
      <c r="B118" s="146" t="s">
        <v>126</v>
      </c>
      <c r="C118" s="149"/>
      <c r="D118" s="150"/>
      <c r="E118" s="57">
        <v>1001</v>
      </c>
      <c r="F118" s="57">
        <v>9920000240</v>
      </c>
      <c r="G118" s="58" t="s">
        <v>127</v>
      </c>
      <c r="H118" s="59">
        <v>1074.1</v>
      </c>
      <c r="I118" s="60">
        <v>1126.2</v>
      </c>
      <c r="J118" s="60">
        <v>1177.6</v>
      </c>
    </row>
    <row r="119" spans="2:10" s="47" customFormat="1" ht="13.5" customHeight="1">
      <c r="B119" s="151" t="s">
        <v>129</v>
      </c>
      <c r="C119" s="152"/>
      <c r="D119" s="153"/>
      <c r="E119" s="69">
        <v>1003</v>
      </c>
      <c r="F119" s="69"/>
      <c r="G119" s="70"/>
      <c r="H119" s="71">
        <f aca="true" t="shared" si="2" ref="H119:J120">SUM(H120)</f>
        <v>1387.3</v>
      </c>
      <c r="I119" s="71">
        <f t="shared" si="2"/>
        <v>1454.5</v>
      </c>
      <c r="J119" s="71">
        <f t="shared" si="2"/>
        <v>1521</v>
      </c>
    </row>
    <row r="120" spans="2:10" s="47" customFormat="1" ht="54.75" customHeight="1">
      <c r="B120" s="146" t="s">
        <v>130</v>
      </c>
      <c r="C120" s="149"/>
      <c r="D120" s="150"/>
      <c r="E120" s="57">
        <v>1003</v>
      </c>
      <c r="F120" s="57">
        <v>9920000232</v>
      </c>
      <c r="G120" s="57"/>
      <c r="H120" s="59">
        <f t="shared" si="2"/>
        <v>1387.3</v>
      </c>
      <c r="I120" s="59">
        <f t="shared" si="2"/>
        <v>1454.5</v>
      </c>
      <c r="J120" s="59">
        <f t="shared" si="2"/>
        <v>1521</v>
      </c>
    </row>
    <row r="121" spans="2:10" s="47" customFormat="1" ht="32.25" customHeight="1">
      <c r="B121" s="146" t="s">
        <v>126</v>
      </c>
      <c r="C121" s="149"/>
      <c r="D121" s="150"/>
      <c r="E121" s="57">
        <v>1003</v>
      </c>
      <c r="F121" s="57">
        <v>9920000232</v>
      </c>
      <c r="G121" s="58" t="s">
        <v>127</v>
      </c>
      <c r="H121" s="59">
        <v>1387.3</v>
      </c>
      <c r="I121" s="60">
        <v>1454.5</v>
      </c>
      <c r="J121" s="61">
        <v>1521</v>
      </c>
    </row>
    <row r="122" spans="2:10" s="47" customFormat="1" ht="15" customHeight="1">
      <c r="B122" s="151" t="s">
        <v>131</v>
      </c>
      <c r="C122" s="152"/>
      <c r="D122" s="153"/>
      <c r="E122" s="69">
        <v>1004</v>
      </c>
      <c r="F122" s="69"/>
      <c r="G122" s="69"/>
      <c r="H122" s="71">
        <f>SUM(H123+H125)</f>
        <v>26432.7</v>
      </c>
      <c r="I122" s="71">
        <f>SUM(I123+I125)</f>
        <v>27720.1</v>
      </c>
      <c r="J122" s="71">
        <f>SUM(J123+J125)</f>
        <v>28986.9</v>
      </c>
    </row>
    <row r="123" spans="2:10" s="47" customFormat="1" ht="100.5" customHeight="1">
      <c r="B123" s="170" t="s">
        <v>132</v>
      </c>
      <c r="C123" s="170"/>
      <c r="D123" s="170"/>
      <c r="E123" s="57">
        <v>1004</v>
      </c>
      <c r="F123" s="58" t="s">
        <v>192</v>
      </c>
      <c r="G123" s="57"/>
      <c r="H123" s="59">
        <f>SUM(H124)</f>
        <v>17576.5</v>
      </c>
      <c r="I123" s="59">
        <f>SUM(I124)</f>
        <v>18432.6</v>
      </c>
      <c r="J123" s="59">
        <f>SUM(J124)</f>
        <v>19275.3</v>
      </c>
    </row>
    <row r="124" spans="2:10" ht="30.75" customHeight="1">
      <c r="B124" s="146" t="s">
        <v>126</v>
      </c>
      <c r="C124" s="149"/>
      <c r="D124" s="150"/>
      <c r="E124" s="57">
        <v>1004</v>
      </c>
      <c r="F124" s="58" t="s">
        <v>192</v>
      </c>
      <c r="G124" s="57">
        <v>300</v>
      </c>
      <c r="H124" s="59">
        <v>17576.5</v>
      </c>
      <c r="I124" s="60">
        <v>18432.6</v>
      </c>
      <c r="J124" s="60">
        <v>19275.3</v>
      </c>
    </row>
    <row r="125" spans="2:10" s="47" customFormat="1" ht="90.75" customHeight="1">
      <c r="B125" s="170" t="s">
        <v>133</v>
      </c>
      <c r="C125" s="170"/>
      <c r="D125" s="170"/>
      <c r="E125" s="57">
        <v>1004</v>
      </c>
      <c r="F125" s="58" t="s">
        <v>193</v>
      </c>
      <c r="G125" s="57"/>
      <c r="H125" s="59">
        <f>SUM(H126)</f>
        <v>8856.2</v>
      </c>
      <c r="I125" s="59">
        <f>SUM(I126)</f>
        <v>9287.5</v>
      </c>
      <c r="J125" s="59">
        <f>SUM(J126)</f>
        <v>9711.6</v>
      </c>
    </row>
    <row r="126" spans="2:10" s="47" customFormat="1" ht="30" customHeight="1">
      <c r="B126" s="146" t="s">
        <v>126</v>
      </c>
      <c r="C126" s="149"/>
      <c r="D126" s="150"/>
      <c r="E126" s="57">
        <v>1004</v>
      </c>
      <c r="F126" s="58" t="s">
        <v>193</v>
      </c>
      <c r="G126" s="57">
        <v>300</v>
      </c>
      <c r="H126" s="59">
        <v>8856.2</v>
      </c>
      <c r="I126" s="60">
        <v>9287.5</v>
      </c>
      <c r="J126" s="60">
        <v>9711.6</v>
      </c>
    </row>
    <row r="127" spans="2:10" ht="30" customHeight="1">
      <c r="B127" s="144" t="s">
        <v>134</v>
      </c>
      <c r="C127" s="144"/>
      <c r="D127" s="144"/>
      <c r="E127" s="67" t="s">
        <v>135</v>
      </c>
      <c r="F127" s="66"/>
      <c r="G127" s="66"/>
      <c r="H127" s="68">
        <f>SUM(H128)</f>
        <v>24707.700000000004</v>
      </c>
      <c r="I127" s="68">
        <f>SUM(I128)</f>
        <v>26147.400000000005</v>
      </c>
      <c r="J127" s="68">
        <f>SUM(J128)</f>
        <v>27445.4</v>
      </c>
    </row>
    <row r="128" spans="2:10" ht="17.25" customHeight="1">
      <c r="B128" s="151" t="s">
        <v>136</v>
      </c>
      <c r="C128" s="152"/>
      <c r="D128" s="153"/>
      <c r="E128" s="70" t="s">
        <v>137</v>
      </c>
      <c r="F128" s="69"/>
      <c r="G128" s="69"/>
      <c r="H128" s="71">
        <f>SUM(H135+H133+H129+H131)</f>
        <v>24707.700000000004</v>
      </c>
      <c r="I128" s="71">
        <f>SUM(I135+I133+I129+I131)</f>
        <v>26147.400000000005</v>
      </c>
      <c r="J128" s="71">
        <f>SUM(J135+J133+J129+J131)</f>
        <v>27445.4</v>
      </c>
    </row>
    <row r="129" spans="2:10" ht="129" customHeight="1">
      <c r="B129" s="146" t="s">
        <v>113</v>
      </c>
      <c r="C129" s="149"/>
      <c r="D129" s="150"/>
      <c r="E129" s="58" t="s">
        <v>137</v>
      </c>
      <c r="F129" s="58" t="s">
        <v>114</v>
      </c>
      <c r="G129" s="57"/>
      <c r="H129" s="59">
        <f>SUM(H130)</f>
        <v>300.2</v>
      </c>
      <c r="I129" s="59">
        <f>SUM(I130)</f>
        <v>314.7</v>
      </c>
      <c r="J129" s="59">
        <f>SUM(J130)</f>
        <v>329.1</v>
      </c>
    </row>
    <row r="130" spans="2:10" ht="42.75" customHeight="1">
      <c r="B130" s="146" t="s">
        <v>78</v>
      </c>
      <c r="C130" s="149"/>
      <c r="D130" s="150"/>
      <c r="E130" s="58" t="s">
        <v>137</v>
      </c>
      <c r="F130" s="58" t="s">
        <v>114</v>
      </c>
      <c r="G130" s="57">
        <v>200</v>
      </c>
      <c r="H130" s="59">
        <v>300.2</v>
      </c>
      <c r="I130" s="60">
        <v>314.7</v>
      </c>
      <c r="J130" s="61">
        <v>329.1</v>
      </c>
    </row>
    <row r="131" spans="2:10" ht="93" customHeight="1">
      <c r="B131" s="146" t="s">
        <v>138</v>
      </c>
      <c r="C131" s="149"/>
      <c r="D131" s="150"/>
      <c r="E131" s="58" t="s">
        <v>137</v>
      </c>
      <c r="F131" s="58" t="s">
        <v>139</v>
      </c>
      <c r="G131" s="57"/>
      <c r="H131" s="59">
        <f>SUM(H132)</f>
        <v>36.9</v>
      </c>
      <c r="I131" s="59">
        <f>SUM(I132)</f>
        <v>38.7</v>
      </c>
      <c r="J131" s="59">
        <f>SUM(J132)</f>
        <v>40.4</v>
      </c>
    </row>
    <row r="132" spans="2:10" ht="44.25" customHeight="1">
      <c r="B132" s="146" t="s">
        <v>78</v>
      </c>
      <c r="C132" s="149"/>
      <c r="D132" s="150"/>
      <c r="E132" s="58" t="s">
        <v>137</v>
      </c>
      <c r="F132" s="58" t="s">
        <v>139</v>
      </c>
      <c r="G132" s="57">
        <v>200</v>
      </c>
      <c r="H132" s="59">
        <v>36.9</v>
      </c>
      <c r="I132" s="60">
        <v>38.7</v>
      </c>
      <c r="J132" s="60">
        <v>40.4</v>
      </c>
    </row>
    <row r="133" spans="2:10" ht="72.75" customHeight="1">
      <c r="B133" s="146" t="s">
        <v>111</v>
      </c>
      <c r="C133" s="149"/>
      <c r="D133" s="150"/>
      <c r="E133" s="58" t="s">
        <v>137</v>
      </c>
      <c r="F133" s="58" t="s">
        <v>112</v>
      </c>
      <c r="G133" s="57"/>
      <c r="H133" s="59">
        <f>SUM(H134)</f>
        <v>108.7</v>
      </c>
      <c r="I133" s="59">
        <f>SUM(I134)</f>
        <v>113.9</v>
      </c>
      <c r="J133" s="59">
        <f>SUM(J134)</f>
        <v>119.2</v>
      </c>
    </row>
    <row r="134" spans="2:10" ht="44.25" customHeight="1">
      <c r="B134" s="146" t="s">
        <v>78</v>
      </c>
      <c r="C134" s="149"/>
      <c r="D134" s="150"/>
      <c r="E134" s="58" t="s">
        <v>137</v>
      </c>
      <c r="F134" s="58" t="s">
        <v>112</v>
      </c>
      <c r="G134" s="57">
        <v>200</v>
      </c>
      <c r="H134" s="59">
        <v>108.7</v>
      </c>
      <c r="I134" s="60">
        <v>113.9</v>
      </c>
      <c r="J134" s="60">
        <v>119.2</v>
      </c>
    </row>
    <row r="135" spans="2:10" s="47" customFormat="1" ht="84.75" customHeight="1">
      <c r="B135" s="146" t="s">
        <v>140</v>
      </c>
      <c r="C135" s="147"/>
      <c r="D135" s="148"/>
      <c r="E135" s="58" t="s">
        <v>137</v>
      </c>
      <c r="F135" s="57">
        <v>9930000463</v>
      </c>
      <c r="G135" s="57"/>
      <c r="H135" s="59">
        <f>SUM(H138+H137+H136)</f>
        <v>24261.9</v>
      </c>
      <c r="I135" s="59">
        <f>SUM(I136+I137+I138)</f>
        <v>25680.100000000002</v>
      </c>
      <c r="J135" s="59">
        <f>SUM(J136+J137+J138)</f>
        <v>26956.7</v>
      </c>
    </row>
    <row r="136" spans="2:10" s="47" customFormat="1" ht="115.5" customHeight="1">
      <c r="B136" s="146" t="s">
        <v>121</v>
      </c>
      <c r="C136" s="149"/>
      <c r="D136" s="150"/>
      <c r="E136" s="58" t="s">
        <v>137</v>
      </c>
      <c r="F136" s="57">
        <v>9930000463</v>
      </c>
      <c r="G136" s="57">
        <v>100</v>
      </c>
      <c r="H136" s="59">
        <v>14536.1</v>
      </c>
      <c r="I136" s="61">
        <v>15500</v>
      </c>
      <c r="J136" s="60">
        <v>16313.4</v>
      </c>
    </row>
    <row r="137" spans="2:10" s="47" customFormat="1" ht="42.75" customHeight="1">
      <c r="B137" s="146" t="s">
        <v>78</v>
      </c>
      <c r="C137" s="149"/>
      <c r="D137" s="150"/>
      <c r="E137" s="58" t="s">
        <v>137</v>
      </c>
      <c r="F137" s="57">
        <v>9930000463</v>
      </c>
      <c r="G137" s="57">
        <v>200</v>
      </c>
      <c r="H137" s="59">
        <v>9705.6</v>
      </c>
      <c r="I137" s="60">
        <v>10159.9</v>
      </c>
      <c r="J137" s="60">
        <v>10623.1</v>
      </c>
    </row>
    <row r="138" spans="2:10" s="47" customFormat="1" ht="15.75" customHeight="1">
      <c r="B138" s="146" t="s">
        <v>64</v>
      </c>
      <c r="C138" s="149"/>
      <c r="D138" s="150"/>
      <c r="E138" s="58" t="s">
        <v>137</v>
      </c>
      <c r="F138" s="57">
        <v>9930000463</v>
      </c>
      <c r="G138" s="57">
        <v>800</v>
      </c>
      <c r="H138" s="59">
        <v>20.2</v>
      </c>
      <c r="I138" s="61">
        <v>20.2</v>
      </c>
      <c r="J138" s="60">
        <v>20.2</v>
      </c>
    </row>
    <row r="139" spans="2:10" ht="30.75" customHeight="1">
      <c r="B139" s="154" t="s">
        <v>141</v>
      </c>
      <c r="C139" s="155"/>
      <c r="D139" s="156"/>
      <c r="E139" s="66">
        <v>1200</v>
      </c>
      <c r="F139" s="66"/>
      <c r="G139" s="66"/>
      <c r="H139" s="68">
        <f>SUM(H140+H143)</f>
        <v>11161.2</v>
      </c>
      <c r="I139" s="68">
        <f>SUM(I140+I143)</f>
        <v>11720.300000000001</v>
      </c>
      <c r="J139" s="68">
        <f>SUM(J140+J143)</f>
        <v>12329.4</v>
      </c>
    </row>
    <row r="140" spans="2:10" ht="33" customHeight="1">
      <c r="B140" s="171" t="s">
        <v>142</v>
      </c>
      <c r="C140" s="172"/>
      <c r="D140" s="173"/>
      <c r="E140" s="70" t="s">
        <v>143</v>
      </c>
      <c r="F140" s="69"/>
      <c r="G140" s="69"/>
      <c r="H140" s="71">
        <f aca="true" t="shared" si="3" ref="H140:J141">SUM(H141)</f>
        <v>2731.1</v>
      </c>
      <c r="I140" s="71">
        <f t="shared" si="3"/>
        <v>2864.1</v>
      </c>
      <c r="J140" s="71">
        <f t="shared" si="3"/>
        <v>2995</v>
      </c>
    </row>
    <row r="141" spans="2:10" ht="90" customHeight="1">
      <c r="B141" s="146" t="s">
        <v>102</v>
      </c>
      <c r="C141" s="149"/>
      <c r="D141" s="150"/>
      <c r="E141" s="58" t="s">
        <v>143</v>
      </c>
      <c r="F141" s="58" t="s">
        <v>181</v>
      </c>
      <c r="G141" s="57"/>
      <c r="H141" s="59">
        <f t="shared" si="3"/>
        <v>2731.1</v>
      </c>
      <c r="I141" s="59">
        <f t="shared" si="3"/>
        <v>2864.1</v>
      </c>
      <c r="J141" s="59">
        <f t="shared" si="3"/>
        <v>2995</v>
      </c>
    </row>
    <row r="142" spans="2:10" ht="42.75" customHeight="1">
      <c r="B142" s="146" t="s">
        <v>78</v>
      </c>
      <c r="C142" s="149"/>
      <c r="D142" s="150"/>
      <c r="E142" s="58" t="s">
        <v>143</v>
      </c>
      <c r="F142" s="58" t="s">
        <v>181</v>
      </c>
      <c r="G142" s="58" t="s">
        <v>103</v>
      </c>
      <c r="H142" s="59">
        <v>2731.1</v>
      </c>
      <c r="I142" s="61">
        <v>2864.1</v>
      </c>
      <c r="J142" s="61">
        <v>2995</v>
      </c>
    </row>
    <row r="143" spans="2:10" s="49" customFormat="1" ht="33" customHeight="1">
      <c r="B143" s="151" t="s">
        <v>144</v>
      </c>
      <c r="C143" s="152"/>
      <c r="D143" s="153"/>
      <c r="E143" s="70" t="s">
        <v>145</v>
      </c>
      <c r="F143" s="70"/>
      <c r="G143" s="70"/>
      <c r="H143" s="71">
        <f>SUM(H144)</f>
        <v>8430.1</v>
      </c>
      <c r="I143" s="71">
        <f>SUM(I144)</f>
        <v>8856.2</v>
      </c>
      <c r="J143" s="71">
        <f>SUM(J144)</f>
        <v>9334.4</v>
      </c>
    </row>
    <row r="144" spans="2:10" ht="82.5" customHeight="1">
      <c r="B144" s="146" t="s">
        <v>102</v>
      </c>
      <c r="C144" s="149"/>
      <c r="D144" s="150"/>
      <c r="E144" s="58" t="s">
        <v>145</v>
      </c>
      <c r="F144" s="58" t="s">
        <v>181</v>
      </c>
      <c r="G144" s="58"/>
      <c r="H144" s="59">
        <f>SUM(H145:H146)</f>
        <v>8430.1</v>
      </c>
      <c r="I144" s="59">
        <f>SUM(I145:I146)</f>
        <v>8856.2</v>
      </c>
      <c r="J144" s="59">
        <f>SUM(J145:J146)</f>
        <v>9334.4</v>
      </c>
    </row>
    <row r="145" spans="2:10" ht="111.75" customHeight="1">
      <c r="B145" s="146" t="s">
        <v>52</v>
      </c>
      <c r="C145" s="149"/>
      <c r="D145" s="150"/>
      <c r="E145" s="58" t="s">
        <v>145</v>
      </c>
      <c r="F145" s="58" t="s">
        <v>181</v>
      </c>
      <c r="G145" s="58" t="s">
        <v>122</v>
      </c>
      <c r="H145" s="59">
        <v>7458.5</v>
      </c>
      <c r="I145" s="61">
        <v>7837.3</v>
      </c>
      <c r="J145" s="60">
        <v>8269</v>
      </c>
    </row>
    <row r="146" spans="2:10" ht="45" customHeight="1">
      <c r="B146" s="146" t="s">
        <v>78</v>
      </c>
      <c r="C146" s="149"/>
      <c r="D146" s="150"/>
      <c r="E146" s="58" t="s">
        <v>145</v>
      </c>
      <c r="F146" s="58" t="s">
        <v>181</v>
      </c>
      <c r="G146" s="58" t="s">
        <v>103</v>
      </c>
      <c r="H146" s="59">
        <v>971.6</v>
      </c>
      <c r="I146" s="61">
        <v>1018.9</v>
      </c>
      <c r="J146" s="60">
        <v>1065.4</v>
      </c>
    </row>
    <row r="147" spans="2:10" ht="15" customHeight="1">
      <c r="B147" s="174" t="s">
        <v>197</v>
      </c>
      <c r="C147" s="174"/>
      <c r="D147" s="174"/>
      <c r="E147" s="67"/>
      <c r="F147" s="67"/>
      <c r="G147" s="67"/>
      <c r="H147" s="68">
        <f>SUM(H139+H127+H113+H97+H79+H66+H54+H48+H6)</f>
        <v>435734.2</v>
      </c>
      <c r="I147" s="68">
        <f>SUM(I139+I127+I113+I97+I79+I66+I54+I48+I6)</f>
        <v>405077.39999999997</v>
      </c>
      <c r="J147" s="68">
        <f>SUM(J139+J127+J113+J97+J79+J66+J54+J48+J6)</f>
        <v>413228.19999999995</v>
      </c>
    </row>
    <row r="148" spans="2:10" ht="18.75" customHeight="1">
      <c r="B148" s="175" t="s">
        <v>146</v>
      </c>
      <c r="C148" s="175"/>
      <c r="D148" s="175"/>
      <c r="E148" s="67"/>
      <c r="F148" s="67"/>
      <c r="G148" s="67"/>
      <c r="H148" s="68"/>
      <c r="I148" s="61">
        <v>9490</v>
      </c>
      <c r="J148" s="61">
        <v>19823</v>
      </c>
    </row>
    <row r="149" spans="2:10" ht="15.75">
      <c r="B149" s="174" t="s">
        <v>198</v>
      </c>
      <c r="C149" s="174"/>
      <c r="D149" s="174"/>
      <c r="E149" s="174"/>
      <c r="F149" s="174"/>
      <c r="G149" s="174"/>
      <c r="H149" s="68">
        <f>SUM(H147)</f>
        <v>435734.2</v>
      </c>
      <c r="I149" s="68">
        <f>SUM(I147+I148)</f>
        <v>414567.39999999997</v>
      </c>
      <c r="J149" s="68">
        <f>SUM(J147+J148)</f>
        <v>433051.19999999995</v>
      </c>
    </row>
    <row r="150" spans="2:3" ht="15.75">
      <c r="B150" s="46"/>
      <c r="C150" s="46"/>
    </row>
    <row r="151" spans="2:3" ht="15.75">
      <c r="B151" s="46"/>
      <c r="C151" s="46"/>
    </row>
    <row r="152" spans="2:8" ht="15.75">
      <c r="B152" s="95"/>
      <c r="C152" s="95"/>
      <c r="D152" s="95"/>
      <c r="E152" s="95"/>
      <c r="F152" s="95"/>
      <c r="G152" s="95"/>
      <c r="H152" s="96"/>
    </row>
    <row r="153" spans="2:10" ht="15.75">
      <c r="B153" s="46"/>
      <c r="C153" s="46"/>
      <c r="H153" s="97"/>
      <c r="I153" s="97"/>
      <c r="J153" s="97"/>
    </row>
    <row r="154" spans="2:4" ht="15.75">
      <c r="B154" s="46"/>
      <c r="C154" s="46"/>
      <c r="D154" s="98"/>
    </row>
    <row r="155" spans="2:4" ht="15.75">
      <c r="B155" s="46"/>
      <c r="C155" s="46"/>
      <c r="D155" s="99"/>
    </row>
    <row r="156" spans="2:4" ht="15.75">
      <c r="B156" s="46"/>
      <c r="C156" s="46"/>
      <c r="D156" s="99"/>
    </row>
    <row r="157" spans="2:4" ht="15.75">
      <c r="B157" s="46"/>
      <c r="C157" s="46"/>
      <c r="D157" s="99"/>
    </row>
    <row r="158" spans="2:3" ht="15.75">
      <c r="B158" s="46"/>
      <c r="C158" s="46"/>
    </row>
    <row r="159" spans="2:3" ht="15.75">
      <c r="B159" s="46"/>
      <c r="C159" s="46"/>
    </row>
    <row r="160" spans="2:3" ht="15.75">
      <c r="B160" s="46"/>
      <c r="C160" s="46"/>
    </row>
    <row r="161" spans="2:3" ht="15.75">
      <c r="B161" s="46"/>
      <c r="C161" s="46"/>
    </row>
    <row r="162" spans="2:3" ht="15.75">
      <c r="B162" s="46"/>
      <c r="C162" s="46"/>
    </row>
    <row r="163" spans="2:3" ht="15.75">
      <c r="B163" s="46"/>
      <c r="C163" s="46"/>
    </row>
    <row r="164" spans="2:3" ht="15.75">
      <c r="B164" s="46"/>
      <c r="C164" s="46"/>
    </row>
  </sheetData>
  <sheetProtection/>
  <autoFilter ref="E5:G149"/>
  <mergeCells count="151">
    <mergeCell ref="B145:D145"/>
    <mergeCell ref="B146:D146"/>
    <mergeCell ref="B147:D147"/>
    <mergeCell ref="B148:D148"/>
    <mergeCell ref="B149:G149"/>
    <mergeCell ref="B81:D81"/>
    <mergeCell ref="B82:D82"/>
    <mergeCell ref="B139:D139"/>
    <mergeCell ref="B140:D140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8:D128"/>
    <mergeCell ref="B129:D129"/>
    <mergeCell ref="B130:D130"/>
    <mergeCell ref="B131:D131"/>
    <mergeCell ref="B132:D132"/>
    <mergeCell ref="B141:D141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78:D78"/>
    <mergeCell ref="B79:D79"/>
    <mergeCell ref="B80:D80"/>
    <mergeCell ref="B83:D83"/>
    <mergeCell ref="B84:D84"/>
    <mergeCell ref="B85:D85"/>
    <mergeCell ref="B71:D71"/>
    <mergeCell ref="B72:D72"/>
    <mergeCell ref="B73:D73"/>
    <mergeCell ref="B75:D75"/>
    <mergeCell ref="B76:D76"/>
    <mergeCell ref="B77:D77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38:D38"/>
    <mergeCell ref="B39:D39"/>
    <mergeCell ref="B46:D46"/>
    <mergeCell ref="B45:D45"/>
    <mergeCell ref="B27:D27"/>
    <mergeCell ref="B28:D28"/>
    <mergeCell ref="B29:D29"/>
    <mergeCell ref="B36:D36"/>
    <mergeCell ref="B37:D37"/>
    <mergeCell ref="B40:D40"/>
    <mergeCell ref="B30:D30"/>
    <mergeCell ref="B31:D31"/>
    <mergeCell ref="B32:D32"/>
    <mergeCell ref="B33:D33"/>
    <mergeCell ref="B21:D21"/>
    <mergeCell ref="B22:D22"/>
    <mergeCell ref="B23:D23"/>
    <mergeCell ref="B24:D24"/>
    <mergeCell ref="B25:D25"/>
    <mergeCell ref="B26:D26"/>
    <mergeCell ref="B14:D14"/>
    <mergeCell ref="B15:D15"/>
    <mergeCell ref="B16:D16"/>
    <mergeCell ref="B18:D18"/>
    <mergeCell ref="B19:D19"/>
    <mergeCell ref="B20:D20"/>
    <mergeCell ref="B6:D6"/>
    <mergeCell ref="B7:D7"/>
    <mergeCell ref="B8:D8"/>
    <mergeCell ref="B9:D9"/>
    <mergeCell ref="B10:D10"/>
    <mergeCell ref="B44:D44"/>
    <mergeCell ref="B17:D17"/>
    <mergeCell ref="B11:D11"/>
    <mergeCell ref="B12:D12"/>
    <mergeCell ref="B13:D13"/>
    <mergeCell ref="B34:D34"/>
    <mergeCell ref="B35:D35"/>
    <mergeCell ref="B74:D74"/>
    <mergeCell ref="B1:J1"/>
    <mergeCell ref="B2:J2"/>
    <mergeCell ref="H3:J3"/>
    <mergeCell ref="B4:D5"/>
    <mergeCell ref="E4:G4"/>
    <mergeCell ref="H4:H5"/>
    <mergeCell ref="I4:J4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2" max="2" width="25.42187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5">
      <c r="B1" s="188" t="s">
        <v>232</v>
      </c>
      <c r="C1" s="188"/>
      <c r="D1" s="188"/>
      <c r="E1" s="188"/>
      <c r="F1" s="188"/>
    </row>
    <row r="3" spans="2:6" ht="33.75" customHeight="1">
      <c r="B3" s="187" t="s">
        <v>220</v>
      </c>
      <c r="C3" s="187"/>
      <c r="D3" s="187"/>
      <c r="E3" s="187"/>
      <c r="F3" s="187"/>
    </row>
    <row r="4" ht="15">
      <c r="F4" s="109" t="s">
        <v>38</v>
      </c>
    </row>
    <row r="5" spans="2:6" ht="15">
      <c r="B5" s="182" t="s">
        <v>9</v>
      </c>
      <c r="C5" s="182" t="s">
        <v>39</v>
      </c>
      <c r="D5" s="183" t="s">
        <v>40</v>
      </c>
      <c r="E5" s="185" t="s">
        <v>37</v>
      </c>
      <c r="F5" s="186"/>
    </row>
    <row r="6" spans="2:6" ht="15">
      <c r="B6" s="182"/>
      <c r="C6" s="182"/>
      <c r="D6" s="184"/>
      <c r="E6" s="104" t="s">
        <v>43</v>
      </c>
      <c r="F6" s="104" t="s">
        <v>44</v>
      </c>
    </row>
    <row r="7" spans="2:10" ht="70.5" customHeight="1">
      <c r="B7" s="100" t="s">
        <v>200</v>
      </c>
      <c r="C7" s="101" t="s">
        <v>201</v>
      </c>
      <c r="D7" s="107">
        <f>SUM(D8)</f>
        <v>41852.70000000007</v>
      </c>
      <c r="E7" s="107">
        <f>SUM(E8)</f>
        <v>1248.0000000000582</v>
      </c>
      <c r="F7" s="107">
        <f>SUM(F8)</f>
        <v>967.6000000000349</v>
      </c>
      <c r="J7" s="108"/>
    </row>
    <row r="8" spans="2:10" ht="42" customHeight="1">
      <c r="B8" s="102" t="s">
        <v>202</v>
      </c>
      <c r="C8" s="102" t="s">
        <v>203</v>
      </c>
      <c r="D8" s="106">
        <f>SUM(D13+D9)</f>
        <v>41852.70000000007</v>
      </c>
      <c r="E8" s="106">
        <f>SUM(E13+E9)</f>
        <v>1248.0000000000582</v>
      </c>
      <c r="F8" s="106">
        <f>SUM(F13+F9)</f>
        <v>967.6000000000349</v>
      </c>
      <c r="J8" s="108"/>
    </row>
    <row r="9" spans="2:6" ht="27" customHeight="1">
      <c r="B9" s="101" t="s">
        <v>204</v>
      </c>
      <c r="C9" s="101" t="s">
        <v>205</v>
      </c>
      <c r="D9" s="105">
        <f>SUM(D10)</f>
        <v>-393881.5</v>
      </c>
      <c r="E9" s="105">
        <f aca="true" t="shared" si="0" ref="E9:F11">SUM(E10)</f>
        <v>-413319.39999999997</v>
      </c>
      <c r="F9" s="105">
        <f t="shared" si="0"/>
        <v>-432083.60000000003</v>
      </c>
    </row>
    <row r="10" spans="2:6" ht="29.25" customHeight="1">
      <c r="B10" s="103" t="s">
        <v>206</v>
      </c>
      <c r="C10" s="103" t="s">
        <v>207</v>
      </c>
      <c r="D10" s="105">
        <f>SUM(D11)</f>
        <v>-393881.5</v>
      </c>
      <c r="E10" s="105">
        <f t="shared" si="0"/>
        <v>-413319.39999999997</v>
      </c>
      <c r="F10" s="105">
        <f t="shared" si="0"/>
        <v>-432083.60000000003</v>
      </c>
    </row>
    <row r="11" spans="2:6" ht="39.75" customHeight="1">
      <c r="B11" s="103" t="s">
        <v>208</v>
      </c>
      <c r="C11" s="103" t="s">
        <v>209</v>
      </c>
      <c r="D11" s="105">
        <f>SUM(D12)</f>
        <v>-393881.5</v>
      </c>
      <c r="E11" s="105">
        <f t="shared" si="0"/>
        <v>-413319.39999999997</v>
      </c>
      <c r="F11" s="105">
        <f t="shared" si="0"/>
        <v>-432083.60000000003</v>
      </c>
    </row>
    <row r="12" spans="2:6" ht="67.5" customHeight="1">
      <c r="B12" s="103" t="s">
        <v>210</v>
      </c>
      <c r="C12" s="103" t="s">
        <v>211</v>
      </c>
      <c r="D12" s="105">
        <f>-SUM(доходы!D28)</f>
        <v>-393881.5</v>
      </c>
      <c r="E12" s="105">
        <f>-SUM(доходы!E28)</f>
        <v>-413319.39999999997</v>
      </c>
      <c r="F12" s="105">
        <f>-SUM(доходы!F28)</f>
        <v>-432083.60000000003</v>
      </c>
    </row>
    <row r="13" spans="2:6" ht="30" customHeight="1">
      <c r="B13" s="101" t="s">
        <v>212</v>
      </c>
      <c r="C13" s="101" t="s">
        <v>213</v>
      </c>
      <c r="D13" s="105">
        <f>SUM(D14)</f>
        <v>435734.20000000007</v>
      </c>
      <c r="E13" s="105">
        <f aca="true" t="shared" si="1" ref="E13:F15">SUM(E14)</f>
        <v>414567.4</v>
      </c>
      <c r="F13" s="105">
        <f t="shared" si="1"/>
        <v>433051.20000000007</v>
      </c>
    </row>
    <row r="14" spans="2:6" ht="28.5" customHeight="1">
      <c r="B14" s="103" t="s">
        <v>214</v>
      </c>
      <c r="C14" s="103" t="s">
        <v>215</v>
      </c>
      <c r="D14" s="105">
        <f>SUM(D15)</f>
        <v>435734.20000000007</v>
      </c>
      <c r="E14" s="105">
        <f t="shared" si="1"/>
        <v>414567.4</v>
      </c>
      <c r="F14" s="105">
        <f t="shared" si="1"/>
        <v>433051.20000000007</v>
      </c>
    </row>
    <row r="15" spans="2:6" ht="39" customHeight="1">
      <c r="B15" s="103" t="s">
        <v>216</v>
      </c>
      <c r="C15" s="103" t="s">
        <v>217</v>
      </c>
      <c r="D15" s="105">
        <f>SUM(D16)</f>
        <v>435734.20000000007</v>
      </c>
      <c r="E15" s="105">
        <f t="shared" si="1"/>
        <v>414567.4</v>
      </c>
      <c r="F15" s="105">
        <f t="shared" si="1"/>
        <v>433051.20000000007</v>
      </c>
    </row>
    <row r="16" spans="2:6" ht="81.75" customHeight="1">
      <c r="B16" s="103" t="s">
        <v>218</v>
      </c>
      <c r="C16" s="103" t="s">
        <v>219</v>
      </c>
      <c r="D16" s="105">
        <f>SUM('ведомственная стр-ра'!I155)</f>
        <v>435734.20000000007</v>
      </c>
      <c r="E16" s="105">
        <f>SUM('ведомственная стр-ра'!J155)</f>
        <v>414567.4</v>
      </c>
      <c r="F16" s="105">
        <f>SUM('ведомственная стр-ра'!K155)</f>
        <v>433051.20000000007</v>
      </c>
    </row>
  </sheetData>
  <sheetProtection/>
  <mergeCells count="6">
    <mergeCell ref="B5:B6"/>
    <mergeCell ref="C5:C6"/>
    <mergeCell ref="D5:D6"/>
    <mergeCell ref="E5:F5"/>
    <mergeCell ref="B3:F3"/>
    <mergeCell ref="B1:F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2022-12-16T13:13:23Z</dcterms:modified>
  <cp:category/>
  <cp:version/>
  <cp:contentType/>
  <cp:contentStatus/>
</cp:coreProperties>
</file>